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m\OneDrive\QUOTES\"/>
    </mc:Choice>
  </mc:AlternateContent>
  <xr:revisionPtr revIDLastSave="18" documentId="11_6AE484F265E193FC2AB7BBC18A161E58A1AE55C8" xr6:coauthVersionLast="34" xr6:coauthVersionMax="34" xr10:uidLastSave="{6853B915-F218-4071-B3BF-9A8DDD7F6C50}"/>
  <bookViews>
    <workbookView xWindow="290" yWindow="110" windowWidth="16260" windowHeight="9270" activeTab="2" xr2:uid="{00000000-000D-0000-FFFF-FFFF00000000}"/>
  </bookViews>
  <sheets>
    <sheet name="MASTER" sheetId="1" r:id="rId1"/>
    <sheet name="QUOTE" sheetId="2" r:id="rId2"/>
    <sheet name="MUD CAKE" sheetId="4" r:id="rId3"/>
    <sheet name="PLAIN" sheetId="5" r:id="rId4"/>
    <sheet name="Tony Law 12inch" sheetId="12" r:id="rId5"/>
  </sheets>
  <definedNames>
    <definedName name="LOOKUP" localSheetId="2">'MUD CAKE'!$H$3:$L$27</definedName>
    <definedName name="LOOKUP" localSheetId="3">PLAIN!$H$3:$L$27</definedName>
    <definedName name="LOOKUP" localSheetId="4">'Tony Law 12inch'!$H$5:$L$32</definedName>
    <definedName name="LOOKUP">MASTER!$H$5:$L$32</definedName>
  </definedNames>
  <calcPr calcId="179021"/>
</workbook>
</file>

<file path=xl/calcChain.xml><?xml version="1.0" encoding="utf-8"?>
<calcChain xmlns="http://schemas.openxmlformats.org/spreadsheetml/2006/main">
  <c r="F12" i="4" l="1"/>
  <c r="F11" i="4"/>
  <c r="L32" i="12" l="1"/>
  <c r="L30" i="12"/>
  <c r="C27" i="12" s="1"/>
  <c r="E27" i="12" s="1"/>
  <c r="L28" i="12"/>
  <c r="C28" i="12"/>
  <c r="E28" i="12" s="1"/>
  <c r="F28" i="12" s="1"/>
  <c r="M24" i="12"/>
  <c r="L24" i="12"/>
  <c r="L25" i="12" s="1"/>
  <c r="E15" i="12" s="1"/>
  <c r="F15" i="12" s="1"/>
  <c r="L23" i="12"/>
  <c r="F21" i="12"/>
  <c r="E21" i="12"/>
  <c r="L18" i="12"/>
  <c r="C20" i="12" s="1"/>
  <c r="E20" i="12" s="1"/>
  <c r="F20" i="12" s="1"/>
  <c r="L17" i="12"/>
  <c r="C19" i="12" s="1"/>
  <c r="E19" i="12" s="1"/>
  <c r="F19" i="12" s="1"/>
  <c r="C17" i="12"/>
  <c r="E17" i="12" s="1"/>
  <c r="F17" i="12" s="1"/>
  <c r="L16" i="12"/>
  <c r="C16" i="12"/>
  <c r="E16" i="12" s="1"/>
  <c r="F16" i="12" s="1"/>
  <c r="L15" i="12"/>
  <c r="L14" i="12"/>
  <c r="C14" i="12" s="1"/>
  <c r="E14" i="12" s="1"/>
  <c r="F14" i="12" s="1"/>
  <c r="L13" i="12"/>
  <c r="C13" i="12" s="1"/>
  <c r="E13" i="12" s="1"/>
  <c r="F13" i="12" s="1"/>
  <c r="L12" i="12"/>
  <c r="C12" i="12" s="1"/>
  <c r="E12" i="12" s="1"/>
  <c r="F12" i="12" s="1"/>
  <c r="L11" i="12"/>
  <c r="C11" i="12" s="1"/>
  <c r="E11" i="12" s="1"/>
  <c r="F11" i="12" s="1"/>
  <c r="L10" i="12"/>
  <c r="C10" i="12" s="1"/>
  <c r="E10" i="12" s="1"/>
  <c r="F10" i="12" s="1"/>
  <c r="L9" i="12"/>
  <c r="C9" i="12" s="1"/>
  <c r="E9" i="12" s="1"/>
  <c r="F9" i="12" s="1"/>
  <c r="L8" i="12"/>
  <c r="C8" i="12" s="1"/>
  <c r="E8" i="12" s="1"/>
  <c r="F8" i="12" s="1"/>
  <c r="L7" i="12"/>
  <c r="C7" i="12" s="1"/>
  <c r="E7" i="12" s="1"/>
  <c r="F7" i="12" s="1"/>
  <c r="L6" i="12"/>
  <c r="C6" i="12" s="1"/>
  <c r="E6" i="12" s="1"/>
  <c r="F6" i="12" s="1"/>
  <c r="L5" i="12"/>
  <c r="C5" i="12" s="1"/>
  <c r="E5" i="12" s="1"/>
  <c r="M24" i="1"/>
  <c r="L24" i="1"/>
  <c r="L23" i="1"/>
  <c r="E30" i="12" l="1"/>
  <c r="F30" i="12" s="1"/>
  <c r="F27" i="12"/>
  <c r="F5" i="12"/>
  <c r="E18" i="12"/>
  <c r="C20" i="1"/>
  <c r="E20" i="1" s="1"/>
  <c r="F20" i="1" s="1"/>
  <c r="L18" i="1"/>
  <c r="L12" i="4"/>
  <c r="E23" i="12" l="1"/>
  <c r="F18" i="12"/>
  <c r="L25" i="1"/>
  <c r="E15" i="1" s="1"/>
  <c r="F15" i="1" s="1"/>
  <c r="C14" i="2"/>
  <c r="I14" i="2" s="1"/>
  <c r="E14" i="2"/>
  <c r="J14" i="2" s="1"/>
  <c r="G14" i="2"/>
  <c r="J11" i="2"/>
  <c r="K11" i="2"/>
  <c r="I11" i="2"/>
  <c r="E13" i="2"/>
  <c r="J13" i="2" s="1"/>
  <c r="G13" i="2"/>
  <c r="C13" i="2"/>
  <c r="I13" i="2" s="1"/>
  <c r="E12" i="2"/>
  <c r="J12" i="2" s="1"/>
  <c r="G12" i="2"/>
  <c r="C12" i="2"/>
  <c r="I12" i="2" s="1"/>
  <c r="J10" i="2"/>
  <c r="K10" i="2"/>
  <c r="I10" i="2"/>
  <c r="E24" i="12" l="1"/>
  <c r="F23" i="12"/>
  <c r="G16" i="2"/>
  <c r="C17" i="2"/>
  <c r="E17" i="2"/>
  <c r="E16" i="2"/>
  <c r="K14" i="2"/>
  <c r="K12" i="2"/>
  <c r="C16" i="2"/>
  <c r="G17" i="2"/>
  <c r="K13" i="2"/>
  <c r="F24" i="12" l="1"/>
  <c r="E32" i="12"/>
  <c r="F32" i="12" s="1"/>
  <c r="I9" i="2"/>
  <c r="I17" i="2" s="1"/>
  <c r="J9" i="2"/>
  <c r="J17" i="2" s="1"/>
  <c r="K9" i="2"/>
  <c r="K17" i="2" s="1"/>
  <c r="L27" i="5"/>
  <c r="D27" i="5"/>
  <c r="F27" i="5" s="1"/>
  <c r="L25" i="5"/>
  <c r="D26" i="5" s="1"/>
  <c r="F26" i="5" s="1"/>
  <c r="L19" i="5"/>
  <c r="D20" i="5" s="1"/>
  <c r="F20" i="5" s="1"/>
  <c r="L17" i="5"/>
  <c r="D18" i="5" s="1"/>
  <c r="F18" i="5" s="1"/>
  <c r="L16" i="5"/>
  <c r="D16" i="5" s="1"/>
  <c r="F16" i="5" s="1"/>
  <c r="L15" i="5"/>
  <c r="D15" i="5"/>
  <c r="F15" i="5" s="1"/>
  <c r="L14" i="5"/>
  <c r="D14" i="5" s="1"/>
  <c r="F14" i="5" s="1"/>
  <c r="L13" i="5"/>
  <c r="D13" i="5" s="1"/>
  <c r="F13" i="5" s="1"/>
  <c r="L11" i="5"/>
  <c r="D11" i="5" s="1"/>
  <c r="F11" i="5" s="1"/>
  <c r="L10" i="5"/>
  <c r="D10" i="5" s="1"/>
  <c r="F10" i="5" s="1"/>
  <c r="L8" i="5"/>
  <c r="D8" i="5" s="1"/>
  <c r="F8" i="5" s="1"/>
  <c r="L7" i="5"/>
  <c r="D7" i="5" s="1"/>
  <c r="F7" i="5" s="1"/>
  <c r="L6" i="5"/>
  <c r="D6" i="5" s="1"/>
  <c r="F6" i="5" s="1"/>
  <c r="L5" i="5"/>
  <c r="D5" i="5" s="1"/>
  <c r="F5" i="5" s="1"/>
  <c r="L4" i="5"/>
  <c r="D4" i="5" s="1"/>
  <c r="F4" i="5" s="1"/>
  <c r="L3" i="5"/>
  <c r="D3" i="5" s="1"/>
  <c r="F3" i="5" s="1"/>
  <c r="I8" i="2"/>
  <c r="I16" i="2" s="1"/>
  <c r="J8" i="2"/>
  <c r="J16" i="2" s="1"/>
  <c r="K8" i="2"/>
  <c r="K16" i="2" s="1"/>
  <c r="I7" i="2"/>
  <c r="J6" i="2"/>
  <c r="J7" i="2"/>
  <c r="K7" i="2"/>
  <c r="I6" i="2"/>
  <c r="G6" i="2"/>
  <c r="K6" i="2" s="1"/>
  <c r="L27" i="4"/>
  <c r="D27" i="4" s="1"/>
  <c r="F27" i="4" s="1"/>
  <c r="L25" i="4"/>
  <c r="D26" i="4" s="1"/>
  <c r="F26" i="4" s="1"/>
  <c r="L19" i="4"/>
  <c r="D20" i="4" s="1"/>
  <c r="F20" i="4" s="1"/>
  <c r="L17" i="4"/>
  <c r="D18" i="4" s="1"/>
  <c r="F18" i="4" s="1"/>
  <c r="L16" i="4"/>
  <c r="D16" i="4"/>
  <c r="F16" i="4" s="1"/>
  <c r="L15" i="4"/>
  <c r="D15" i="4"/>
  <c r="F15" i="4" s="1"/>
  <c r="L14" i="4"/>
  <c r="D14" i="4"/>
  <c r="F14" i="4" s="1"/>
  <c r="L13" i="4"/>
  <c r="D13" i="4"/>
  <c r="F13" i="4" s="1"/>
  <c r="L11" i="4"/>
  <c r="D11" i="4"/>
  <c r="L10" i="4"/>
  <c r="D10" i="4"/>
  <c r="F10" i="4" s="1"/>
  <c r="L8" i="4"/>
  <c r="D8" i="4"/>
  <c r="F8" i="4" s="1"/>
  <c r="L7" i="4"/>
  <c r="D7" i="4"/>
  <c r="F7" i="4" s="1"/>
  <c r="L6" i="4"/>
  <c r="D6" i="4"/>
  <c r="F6" i="4" s="1"/>
  <c r="L5" i="4"/>
  <c r="D5" i="4"/>
  <c r="F5" i="4" s="1"/>
  <c r="L4" i="4"/>
  <c r="D4" i="4"/>
  <c r="F4" i="4" s="1"/>
  <c r="L3" i="4"/>
  <c r="D3" i="4"/>
  <c r="F3" i="4" s="1"/>
  <c r="F29" i="5" l="1"/>
  <c r="F22" i="5"/>
  <c r="F23" i="5" s="1"/>
  <c r="F29" i="4"/>
  <c r="F22" i="4"/>
  <c r="F23" i="4" s="1"/>
  <c r="L7" i="1"/>
  <c r="C7" i="1" s="1"/>
  <c r="E7" i="1" s="1"/>
  <c r="F7" i="1" s="1"/>
  <c r="L8" i="1"/>
  <c r="C8" i="1" s="1"/>
  <c r="E8" i="1" s="1"/>
  <c r="F8" i="1" s="1"/>
  <c r="L9" i="1"/>
  <c r="C9" i="1" s="1"/>
  <c r="E9" i="1" s="1"/>
  <c r="F9" i="1" s="1"/>
  <c r="L10" i="1"/>
  <c r="C10" i="1" s="1"/>
  <c r="E10" i="1" s="1"/>
  <c r="F10" i="1" s="1"/>
  <c r="L11" i="1"/>
  <c r="C11" i="1" s="1"/>
  <c r="E11" i="1" s="1"/>
  <c r="F11" i="1" s="1"/>
  <c r="L12" i="1"/>
  <c r="C12" i="1" s="1"/>
  <c r="E12" i="1" s="1"/>
  <c r="F12" i="1" s="1"/>
  <c r="L13" i="1"/>
  <c r="C13" i="1" s="1"/>
  <c r="E13" i="1" s="1"/>
  <c r="F13" i="1" s="1"/>
  <c r="L14" i="1"/>
  <c r="C14" i="1" s="1"/>
  <c r="E14" i="1" s="1"/>
  <c r="F14" i="1" s="1"/>
  <c r="L15" i="1"/>
  <c r="C16" i="1" s="1"/>
  <c r="E16" i="1" s="1"/>
  <c r="L16" i="1"/>
  <c r="C17" i="1" s="1"/>
  <c r="E17" i="1" s="1"/>
  <c r="F17" i="1" s="1"/>
  <c r="L17" i="1"/>
  <c r="C19" i="1" s="1"/>
  <c r="E19" i="1" s="1"/>
  <c r="F19" i="1" s="1"/>
  <c r="L28" i="1"/>
  <c r="E21" i="1" s="1"/>
  <c r="F21" i="1" s="1"/>
  <c r="L30" i="1"/>
  <c r="C27" i="1" s="1"/>
  <c r="E27" i="1" s="1"/>
  <c r="F27" i="1" s="1"/>
  <c r="L32" i="1"/>
  <c r="C28" i="1" s="1"/>
  <c r="E28" i="1" s="1"/>
  <c r="F28" i="1" s="1"/>
  <c r="L6" i="1"/>
  <c r="C6" i="1" s="1"/>
  <c r="L5" i="1"/>
  <c r="C5" i="1" s="1"/>
  <c r="E5" i="1" s="1"/>
  <c r="F5" i="1" s="1"/>
  <c r="E6" i="1" l="1"/>
  <c r="F6" i="1" s="1"/>
  <c r="F16" i="1"/>
  <c r="F31" i="5"/>
  <c r="F31" i="4"/>
  <c r="E30" i="1"/>
  <c r="F30" i="1" s="1"/>
  <c r="E18" i="1" l="1"/>
  <c r="E23" i="1" s="1"/>
  <c r="E24" i="1" s="1"/>
  <c r="F24" i="1" s="1"/>
  <c r="F18" i="1" l="1"/>
  <c r="F23" i="1"/>
  <c r="E32" i="1"/>
  <c r="F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Kristina Moretti</author>
  </authors>
  <commentList>
    <comment ref="C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Comes from Single unit price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Litres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Litres</t>
        </r>
      </text>
    </comment>
    <comment ref="J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Litres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1 Egg 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Dozen egg (Carton)</t>
        </r>
      </text>
    </comment>
    <comment ref="D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1 = 300 Millilitres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Millilitres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Grams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Grams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Grams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Kg
</t>
        </r>
      </text>
    </comment>
    <comment ref="D1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Grams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1=375 Grams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Unit = 1 kg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From Ganache Panel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1=50 cases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1=1litre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QTY required</t>
        </r>
        <r>
          <rPr>
            <sz val="9"/>
            <color indexed="81"/>
            <rFont val="Tahoma"/>
            <family val="2"/>
          </rPr>
          <t xml:space="preserve">
Min 300 Mililitres
= 1 unit
</t>
        </r>
      </text>
    </comment>
    <comment ref="J2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375 GRAMS = 1 unit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Kristina Moretti</author>
  </authors>
  <commentList>
    <comment ref="C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Comes from Single unit price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Litres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Litres</t>
        </r>
      </text>
    </comment>
    <comment ref="J5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Litres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 xml:space="preserve">1 Egg </t>
        </r>
      </text>
    </comment>
    <comment ref="I6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Dozen egg (Carton)</t>
        </r>
      </text>
    </comment>
    <comment ref="D7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1 = 300 Millilitres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Millilitres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Grams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Grams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Grams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 xml:space="preserve">Kg
</t>
        </r>
      </text>
    </comment>
    <comment ref="D12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Grams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" authorId="0" shapeId="0" xr:uid="{00000000-0006-0000-0400-00000E000000}">
      <text>
        <r>
          <rPr>
            <b/>
            <sz val="9"/>
            <color indexed="81"/>
            <rFont val="Tahoma"/>
            <family val="2"/>
          </rPr>
          <t>1=375 Grams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Unit = 1 kg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 shapeId="0" xr:uid="{00000000-0006-0000-0400-000010000000}">
      <text>
        <r>
          <rPr>
            <b/>
            <sz val="9"/>
            <color indexed="81"/>
            <rFont val="Tahoma"/>
            <family val="2"/>
          </rPr>
          <t xml:space="preserve">From Ganache Panel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0" shapeId="0" xr:uid="{00000000-0006-0000-0400-000011000000}">
      <text>
        <r>
          <rPr>
            <b/>
            <sz val="9"/>
            <color indexed="81"/>
            <rFont val="Tahoma"/>
            <family val="2"/>
          </rPr>
          <t>1=50 cases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1=1litre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 shapeId="0" xr:uid="{00000000-0006-0000-0400-000013000000}">
      <text>
        <r>
          <rPr>
            <b/>
            <sz val="9"/>
            <color indexed="81"/>
            <rFont val="Tahoma"/>
            <family val="2"/>
          </rPr>
          <t>QTY required</t>
        </r>
        <r>
          <rPr>
            <sz val="9"/>
            <color indexed="81"/>
            <rFont val="Tahoma"/>
            <family val="2"/>
          </rPr>
          <t xml:space="preserve">
Min 300 Mililitres
= 1 unit
</t>
        </r>
      </text>
    </comment>
    <comment ref="J24" authorId="0" shapeId="0" xr:uid="{00000000-0006-0000-0400-000014000000}">
      <text>
        <r>
          <rPr>
            <b/>
            <sz val="9"/>
            <color indexed="81"/>
            <rFont val="Tahoma"/>
            <family val="2"/>
          </rPr>
          <t>375 GRAMS = 1 unit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<sst xmlns="http://schemas.openxmlformats.org/spreadsheetml/2006/main" count="253" uniqueCount="64">
  <si>
    <t>Ingredients</t>
  </si>
  <si>
    <t>Milk</t>
  </si>
  <si>
    <t>Eggs</t>
  </si>
  <si>
    <t>cream</t>
  </si>
  <si>
    <t>butter</t>
  </si>
  <si>
    <t>SR flour</t>
  </si>
  <si>
    <t>Plain Flour</t>
  </si>
  <si>
    <t>Caster sugar</t>
  </si>
  <si>
    <t>Icing Sugar</t>
  </si>
  <si>
    <t>Cooking Chocolate</t>
  </si>
  <si>
    <t>fondant</t>
  </si>
  <si>
    <t>cupcake cases</t>
  </si>
  <si>
    <t>Whip n ice</t>
  </si>
  <si>
    <t>Labour</t>
  </si>
  <si>
    <t>Boards</t>
  </si>
  <si>
    <t>Board Hire (Deposit)</t>
  </si>
  <si>
    <t>Containers (Deposit)</t>
  </si>
  <si>
    <t>QUOTE</t>
  </si>
  <si>
    <t>Contingency</t>
  </si>
  <si>
    <t>Refundable Deposits</t>
  </si>
  <si>
    <t>REFUND</t>
  </si>
  <si>
    <t>PKT</t>
  </si>
  <si>
    <t>Gms</t>
  </si>
  <si>
    <t>Cocoa</t>
  </si>
  <si>
    <t>Each</t>
  </si>
  <si>
    <t>Vegitable oil</t>
  </si>
  <si>
    <t>TSP</t>
  </si>
  <si>
    <t>CAKE QUOTE</t>
  </si>
  <si>
    <t>MUD</t>
  </si>
  <si>
    <t>6"</t>
  </si>
  <si>
    <t>7"</t>
  </si>
  <si>
    <t>8"</t>
  </si>
  <si>
    <t>Serves (SML) 1"x2"</t>
  </si>
  <si>
    <t>Party 2"X2"</t>
  </si>
  <si>
    <t>QTY Cakes</t>
  </si>
  <si>
    <t>Plain</t>
  </si>
  <si>
    <t>Fondant</t>
  </si>
  <si>
    <t>Decorate</t>
  </si>
  <si>
    <t>GNASH</t>
  </si>
  <si>
    <t>Make Add Gnash</t>
  </si>
  <si>
    <t>Add  Fondant</t>
  </si>
  <si>
    <t>Cake Size</t>
  </si>
  <si>
    <t>Vegetable oil</t>
  </si>
  <si>
    <t>cooking chocolate</t>
  </si>
  <si>
    <t xml:space="preserve">vegetable oil </t>
  </si>
  <si>
    <t>mls</t>
  </si>
  <si>
    <t>Cake Ingredients</t>
  </si>
  <si>
    <t>Ganache</t>
  </si>
  <si>
    <t>Cream</t>
  </si>
  <si>
    <t>Product</t>
  </si>
  <si>
    <t>Buy
Unit</t>
  </si>
  <si>
    <t>Single unit</t>
  </si>
  <si>
    <t>Buy Price</t>
  </si>
  <si>
    <t>Single Unit Price</t>
  </si>
  <si>
    <t>Ganache Total for this order</t>
  </si>
  <si>
    <t>The final Price estimate</t>
  </si>
  <si>
    <t>Total less contingency</t>
  </si>
  <si>
    <t>Cost</t>
  </si>
  <si>
    <t>Rounded up to nearest $</t>
  </si>
  <si>
    <t>QTY 
Required</t>
  </si>
  <si>
    <t>Cake Box</t>
  </si>
  <si>
    <t>Ing. Total</t>
  </si>
  <si>
    <t>Grams</t>
  </si>
  <si>
    <t>Ingredients: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</si>
</sst>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4" fontId="0" fillId="0" borderId="0" xfId="0" applyNumberFormat="1"/>
    <xf numFmtId="0" fontId="1" fillId="0" borderId="0" xfId="0" applyFont="1"/>
    <xf numFmtId="164" fontId="0" fillId="2" borderId="0" xfId="0" applyNumberFormat="1" applyFill="1"/>
    <xf numFmtId="164" fontId="0" fillId="3" borderId="0" xfId="0" applyNumberFormat="1" applyFill="1"/>
    <xf numFmtId="9" fontId="0" fillId="0" borderId="0" xfId="0" applyNumberFormat="1"/>
    <xf numFmtId="164" fontId="0" fillId="0" borderId="2" xfId="0" applyNumberFormat="1" applyBorder="1"/>
    <xf numFmtId="164" fontId="0" fillId="0" borderId="1" xfId="0" applyNumberFormat="1" applyBorder="1"/>
    <xf numFmtId="164" fontId="2" fillId="3" borderId="0" xfId="0" applyNumberFormat="1" applyFont="1" applyFill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64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4" xfId="0" applyBorder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9" xfId="0" applyFont="1" applyBorder="1" applyAlignment="1">
      <alignment horizontal="center"/>
    </xf>
    <xf numFmtId="6" fontId="2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0" xfId="0" applyBorder="1"/>
    <xf numFmtId="164" fontId="0" fillId="0" borderId="0" xfId="0" applyNumberFormat="1" applyBorder="1"/>
    <xf numFmtId="0" fontId="0" fillId="0" borderId="9" xfId="0" applyBorder="1"/>
    <xf numFmtId="0" fontId="0" fillId="0" borderId="13" xfId="0" applyBorder="1"/>
    <xf numFmtId="164" fontId="0" fillId="0" borderId="13" xfId="0" applyNumberFormat="1" applyBorder="1"/>
    <xf numFmtId="164" fontId="0" fillId="0" borderId="10" xfId="0" applyNumberFormat="1" applyBorder="1"/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14" xfId="0" applyBorder="1"/>
    <xf numFmtId="0" fontId="0" fillId="0" borderId="15" xfId="0" applyBorder="1"/>
    <xf numFmtId="164" fontId="0" fillId="0" borderId="15" xfId="0" applyNumberFormat="1" applyBorder="1"/>
    <xf numFmtId="164" fontId="1" fillId="0" borderId="16" xfId="0" applyNumberFormat="1" applyFont="1" applyBorder="1"/>
    <xf numFmtId="164" fontId="1" fillId="5" borderId="1" xfId="0" applyNumberFormat="1" applyFont="1" applyFill="1" applyBorder="1"/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64" fontId="0" fillId="3" borderId="16" xfId="0" applyNumberFormat="1" applyFill="1" applyBorder="1"/>
    <xf numFmtId="164" fontId="7" fillId="3" borderId="0" xfId="0" applyNumberFormat="1" applyFont="1" applyFill="1"/>
    <xf numFmtId="164" fontId="7" fillId="3" borderId="14" xfId="0" applyNumberFormat="1" applyFont="1" applyFill="1" applyBorder="1"/>
    <xf numFmtId="0" fontId="7" fillId="0" borderId="0" xfId="0" applyFont="1"/>
    <xf numFmtId="164" fontId="7" fillId="0" borderId="2" xfId="0" applyNumberFormat="1" applyFont="1" applyBorder="1"/>
    <xf numFmtId="164" fontId="7" fillId="0" borderId="1" xfId="0" applyNumberFormat="1" applyFont="1" applyBorder="1"/>
    <xf numFmtId="164" fontId="7" fillId="0" borderId="14" xfId="0" applyNumberFormat="1" applyFont="1" applyBorder="1"/>
    <xf numFmtId="164" fontId="0" fillId="0" borderId="12" xfId="0" applyNumberFormat="1" applyBorder="1"/>
    <xf numFmtId="164" fontId="0" fillId="0" borderId="8" xfId="0" applyNumberFormat="1" applyBorder="1"/>
    <xf numFmtId="0" fontId="0" fillId="0" borderId="0" xfId="0" applyProtection="1">
      <protection locked="0"/>
    </xf>
    <xf numFmtId="0" fontId="0" fillId="2" borderId="0" xfId="0" applyFill="1" applyBorder="1" applyProtection="1">
      <protection locked="0"/>
    </xf>
    <xf numFmtId="164" fontId="0" fillId="6" borderId="0" xfId="0" applyNumberFormat="1" applyFill="1" applyBorder="1" applyProtection="1">
      <protection locked="0"/>
    </xf>
    <xf numFmtId="164" fontId="0" fillId="6" borderId="7" xfId="0" applyNumberFormat="1" applyFill="1" applyBorder="1" applyProtection="1">
      <protection locked="0"/>
    </xf>
    <xf numFmtId="164" fontId="0" fillId="0" borderId="7" xfId="0" applyNumberFormat="1" applyBorder="1" applyProtection="1">
      <protection locked="0"/>
    </xf>
    <xf numFmtId="0" fontId="0" fillId="7" borderId="0" xfId="0" applyFill="1"/>
    <xf numFmtId="0" fontId="0" fillId="8" borderId="0" xfId="0" applyFill="1"/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23</xdr:row>
      <xdr:rowOff>0</xdr:rowOff>
    </xdr:from>
    <xdr:to>
      <xdr:col>11</xdr:col>
      <xdr:colOff>7620</xdr:colOff>
      <xdr:row>29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2860" y="2743200"/>
          <a:ext cx="30099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4"/>
  <sheetViews>
    <sheetView showGridLines="0" topLeftCell="A16" workbookViewId="0">
      <selection activeCell="K9" sqref="K9"/>
    </sheetView>
  </sheetViews>
  <sheetFormatPr defaultRowHeight="14.5" x14ac:dyDescent="0.35"/>
  <cols>
    <col min="1" max="1" width="11.7265625" bestFit="1" customWidth="1"/>
    <col min="2" max="2" width="20.26953125" bestFit="1" customWidth="1"/>
    <col min="3" max="3" width="9.54296875" style="1" hidden="1" customWidth="1"/>
    <col min="4" max="4" width="10" bestFit="1" customWidth="1"/>
    <col min="5" max="6" width="11" customWidth="1"/>
    <col min="7" max="7" width="2.453125" customWidth="1"/>
    <col min="8" max="8" width="17.7265625" bestFit="1" customWidth="1"/>
    <col min="9" max="9" width="5" bestFit="1" customWidth="1"/>
    <col min="10" max="10" width="6.1796875" customWidth="1"/>
    <col min="11" max="11" width="6.54296875" style="1" bestFit="1" customWidth="1"/>
    <col min="12" max="12" width="11.453125" customWidth="1"/>
    <col min="13" max="13" width="14" customWidth="1"/>
    <col min="14" max="14" width="16.453125" bestFit="1" customWidth="1"/>
    <col min="15" max="18" width="6.26953125" customWidth="1"/>
  </cols>
  <sheetData>
    <row r="1" spans="1:12" ht="18.5" x14ac:dyDescent="0.45">
      <c r="A1" s="69" t="s">
        <v>17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s="45" customFormat="1" ht="7.9" customHeight="1" x14ac:dyDescent="0.3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5" thickBot="1" x14ac:dyDescent="0.4">
      <c r="A3" s="44"/>
      <c r="B3" s="44"/>
      <c r="C3" s="44"/>
      <c r="D3" s="44"/>
      <c r="E3" s="44"/>
      <c r="F3" s="44"/>
      <c r="G3" s="44"/>
      <c r="H3" s="63" t="s">
        <v>46</v>
      </c>
      <c r="I3" s="64"/>
      <c r="J3" s="64"/>
      <c r="K3" s="64"/>
      <c r="L3" s="65"/>
    </row>
    <row r="4" spans="1:12" ht="29.5" thickBot="1" x14ac:dyDescent="0.4">
      <c r="D4" s="46" t="s">
        <v>59</v>
      </c>
      <c r="E4" s="43" t="s">
        <v>57</v>
      </c>
      <c r="F4" s="42" t="s">
        <v>58</v>
      </c>
      <c r="H4" s="34" t="s">
        <v>49</v>
      </c>
      <c r="I4" s="35" t="s">
        <v>50</v>
      </c>
      <c r="J4" s="35" t="s">
        <v>51</v>
      </c>
      <c r="K4" s="35" t="s">
        <v>52</v>
      </c>
      <c r="L4" s="36" t="s">
        <v>53</v>
      </c>
    </row>
    <row r="5" spans="1:12" x14ac:dyDescent="0.35">
      <c r="A5" t="s">
        <v>63</v>
      </c>
      <c r="B5" t="s">
        <v>1</v>
      </c>
      <c r="C5" s="3">
        <f t="shared" ref="C5:C17" si="0">VLOOKUP(B5,LOOKUP,5,FALSE)</f>
        <v>4.5</v>
      </c>
      <c r="D5" s="56"/>
      <c r="E5" s="48">
        <f>C5*D5</f>
        <v>0</v>
      </c>
      <c r="F5" s="4">
        <f>ROUNDUP(E5,0.5)</f>
        <v>0</v>
      </c>
      <c r="G5" s="1"/>
      <c r="H5" s="27" t="s">
        <v>1</v>
      </c>
      <c r="I5" s="28">
        <v>2</v>
      </c>
      <c r="J5" s="28">
        <v>2</v>
      </c>
      <c r="K5" s="58">
        <v>4.5</v>
      </c>
      <c r="L5" s="54">
        <f>K5/(I5/J5)</f>
        <v>4.5</v>
      </c>
    </row>
    <row r="6" spans="1:12" x14ac:dyDescent="0.35">
      <c r="B6" t="s">
        <v>2</v>
      </c>
      <c r="C6" s="3">
        <f t="shared" si="0"/>
        <v>0.5</v>
      </c>
      <c r="D6" s="56"/>
      <c r="E6" s="48">
        <f>C6*D6</f>
        <v>0</v>
      </c>
      <c r="F6" s="4">
        <f t="shared" ref="F6:F23" si="1">ROUNDUP(E6,0.5)</f>
        <v>0</v>
      </c>
      <c r="G6" s="1"/>
      <c r="H6" s="27" t="s">
        <v>2</v>
      </c>
      <c r="I6" s="28">
        <v>12</v>
      </c>
      <c r="J6" s="28">
        <v>1</v>
      </c>
      <c r="K6" s="58">
        <v>6</v>
      </c>
      <c r="L6" s="54">
        <f>K6/(I6/J6)</f>
        <v>0.5</v>
      </c>
    </row>
    <row r="7" spans="1:12" x14ac:dyDescent="0.35">
      <c r="B7" t="s">
        <v>3</v>
      </c>
      <c r="C7" s="3">
        <f t="shared" si="0"/>
        <v>2.5</v>
      </c>
      <c r="D7" s="56"/>
      <c r="E7" s="48">
        <f t="shared" ref="E7:E28" si="2">C7*D7</f>
        <v>0</v>
      </c>
      <c r="F7" s="4">
        <f t="shared" si="1"/>
        <v>0</v>
      </c>
      <c r="G7" s="1"/>
      <c r="H7" s="27" t="s">
        <v>3</v>
      </c>
      <c r="I7" s="28">
        <v>1</v>
      </c>
      <c r="J7" s="28">
        <v>1</v>
      </c>
      <c r="K7" s="58">
        <v>2.5</v>
      </c>
      <c r="L7" s="54">
        <f t="shared" ref="L7:L32" si="3">K7/(I7/J7)</f>
        <v>2.5</v>
      </c>
    </row>
    <row r="8" spans="1:12" x14ac:dyDescent="0.35">
      <c r="B8" t="s">
        <v>4</v>
      </c>
      <c r="C8" s="3">
        <f t="shared" si="0"/>
        <v>2.2999999999999998</v>
      </c>
      <c r="D8" s="56"/>
      <c r="E8" s="48">
        <f t="shared" si="2"/>
        <v>0</v>
      </c>
      <c r="F8" s="4">
        <f t="shared" si="1"/>
        <v>0</v>
      </c>
      <c r="G8" s="1"/>
      <c r="H8" s="27" t="s">
        <v>4</v>
      </c>
      <c r="I8" s="28">
        <v>1</v>
      </c>
      <c r="J8" s="28">
        <v>1</v>
      </c>
      <c r="K8" s="58">
        <v>2.2999999999999998</v>
      </c>
      <c r="L8" s="54">
        <f t="shared" si="3"/>
        <v>2.2999999999999998</v>
      </c>
    </row>
    <row r="9" spans="1:12" x14ac:dyDescent="0.35">
      <c r="B9" t="s">
        <v>5</v>
      </c>
      <c r="C9" s="3">
        <f t="shared" si="0"/>
        <v>1E-3</v>
      </c>
      <c r="D9" s="56"/>
      <c r="E9" s="48">
        <f t="shared" si="2"/>
        <v>0</v>
      </c>
      <c r="F9" s="4">
        <f t="shared" si="1"/>
        <v>0</v>
      </c>
      <c r="G9" s="1"/>
      <c r="H9" s="27" t="s">
        <v>5</v>
      </c>
      <c r="I9" s="28">
        <v>2000</v>
      </c>
      <c r="J9" s="28">
        <v>1</v>
      </c>
      <c r="K9" s="58">
        <v>2</v>
      </c>
      <c r="L9" s="54">
        <f t="shared" si="3"/>
        <v>1E-3</v>
      </c>
    </row>
    <row r="10" spans="1:12" x14ac:dyDescent="0.35">
      <c r="B10" t="s">
        <v>6</v>
      </c>
      <c r="C10" s="3">
        <f t="shared" si="0"/>
        <v>1E-3</v>
      </c>
      <c r="D10" s="56"/>
      <c r="E10" s="48">
        <f t="shared" si="2"/>
        <v>0</v>
      </c>
      <c r="F10" s="4">
        <f t="shared" si="1"/>
        <v>0</v>
      </c>
      <c r="G10" s="1"/>
      <c r="H10" s="27" t="s">
        <v>6</v>
      </c>
      <c r="I10" s="28">
        <v>2000</v>
      </c>
      <c r="J10" s="28">
        <v>1</v>
      </c>
      <c r="K10" s="58">
        <v>2</v>
      </c>
      <c r="L10" s="54">
        <f t="shared" si="3"/>
        <v>1E-3</v>
      </c>
    </row>
    <row r="11" spans="1:12" x14ac:dyDescent="0.35">
      <c r="B11" t="s">
        <v>7</v>
      </c>
      <c r="C11" s="3">
        <f t="shared" si="0"/>
        <v>2</v>
      </c>
      <c r="D11" s="56"/>
      <c r="E11" s="48">
        <f t="shared" si="2"/>
        <v>0</v>
      </c>
      <c r="F11" s="4">
        <f t="shared" si="1"/>
        <v>0</v>
      </c>
      <c r="G11" s="1"/>
      <c r="H11" s="27" t="s">
        <v>7</v>
      </c>
      <c r="I11" s="28">
        <v>1</v>
      </c>
      <c r="J11" s="28">
        <v>1</v>
      </c>
      <c r="K11" s="58">
        <v>2</v>
      </c>
      <c r="L11" s="54">
        <f t="shared" si="3"/>
        <v>2</v>
      </c>
    </row>
    <row r="12" spans="1:12" x14ac:dyDescent="0.35">
      <c r="B12" t="s">
        <v>8</v>
      </c>
      <c r="C12" s="3">
        <f t="shared" si="0"/>
        <v>3.5</v>
      </c>
      <c r="D12" s="56"/>
      <c r="E12" s="48">
        <f t="shared" si="2"/>
        <v>0</v>
      </c>
      <c r="F12" s="4">
        <f t="shared" si="1"/>
        <v>0</v>
      </c>
      <c r="G12" s="1"/>
      <c r="H12" s="27" t="s">
        <v>8</v>
      </c>
      <c r="I12" s="28">
        <v>1</v>
      </c>
      <c r="J12" s="28">
        <v>1</v>
      </c>
      <c r="K12" s="58">
        <v>3.5</v>
      </c>
      <c r="L12" s="54">
        <f t="shared" si="3"/>
        <v>3.5</v>
      </c>
    </row>
    <row r="13" spans="1:12" x14ac:dyDescent="0.35">
      <c r="B13" t="s">
        <v>9</v>
      </c>
      <c r="C13" s="3">
        <f t="shared" si="0"/>
        <v>5</v>
      </c>
      <c r="D13" s="56"/>
      <c r="E13" s="48">
        <f t="shared" si="2"/>
        <v>0</v>
      </c>
      <c r="F13" s="4">
        <f t="shared" si="1"/>
        <v>0</v>
      </c>
      <c r="G13" s="1"/>
      <c r="H13" s="27" t="s">
        <v>9</v>
      </c>
      <c r="I13" s="28">
        <v>1</v>
      </c>
      <c r="J13" s="28">
        <v>1</v>
      </c>
      <c r="K13" s="58">
        <v>5</v>
      </c>
      <c r="L13" s="54">
        <f t="shared" si="3"/>
        <v>5</v>
      </c>
    </row>
    <row r="14" spans="1:12" x14ac:dyDescent="0.35">
      <c r="B14" t="s">
        <v>10</v>
      </c>
      <c r="C14" s="3">
        <f t="shared" si="0"/>
        <v>7.8571428571428568</v>
      </c>
      <c r="D14" s="56"/>
      <c r="E14" s="48">
        <f t="shared" si="2"/>
        <v>0</v>
      </c>
      <c r="F14" s="4">
        <f t="shared" si="1"/>
        <v>0</v>
      </c>
      <c r="G14" s="1"/>
      <c r="H14" s="27" t="s">
        <v>10</v>
      </c>
      <c r="I14" s="28">
        <v>7</v>
      </c>
      <c r="J14" s="28">
        <v>1</v>
      </c>
      <c r="K14" s="58">
        <v>55</v>
      </c>
      <c r="L14" s="54">
        <f t="shared" si="3"/>
        <v>7.8571428571428568</v>
      </c>
    </row>
    <row r="15" spans="1:12" x14ac:dyDescent="0.35">
      <c r="B15" t="s">
        <v>47</v>
      </c>
      <c r="C15" s="3"/>
      <c r="D15" s="61"/>
      <c r="E15" s="48">
        <f>L25</f>
        <v>0</v>
      </c>
      <c r="F15" s="4">
        <f t="shared" si="1"/>
        <v>0</v>
      </c>
      <c r="G15" s="1"/>
      <c r="H15" s="27" t="s">
        <v>11</v>
      </c>
      <c r="I15" s="28">
        <v>50</v>
      </c>
      <c r="J15" s="28">
        <v>50</v>
      </c>
      <c r="K15" s="58">
        <v>3.5</v>
      </c>
      <c r="L15" s="54">
        <f t="shared" si="3"/>
        <v>3.5</v>
      </c>
    </row>
    <row r="16" spans="1:12" x14ac:dyDescent="0.35">
      <c r="B16" t="s">
        <v>11</v>
      </c>
      <c r="C16" s="3">
        <f t="shared" si="0"/>
        <v>3.5</v>
      </c>
      <c r="D16" s="56"/>
      <c r="E16" s="48">
        <f t="shared" si="2"/>
        <v>0</v>
      </c>
      <c r="F16" s="4">
        <f t="shared" si="1"/>
        <v>0</v>
      </c>
      <c r="G16" s="1"/>
      <c r="H16" s="27" t="s">
        <v>12</v>
      </c>
      <c r="I16" s="28">
        <v>1</v>
      </c>
      <c r="J16" s="28">
        <v>1</v>
      </c>
      <c r="K16" s="58">
        <v>12</v>
      </c>
      <c r="L16" s="54">
        <f t="shared" si="3"/>
        <v>12</v>
      </c>
    </row>
    <row r="17" spans="2:14" ht="15" thickBot="1" x14ac:dyDescent="0.4">
      <c r="B17" t="s">
        <v>12</v>
      </c>
      <c r="C17" s="3">
        <f t="shared" si="0"/>
        <v>12</v>
      </c>
      <c r="D17" s="56"/>
      <c r="E17" s="48">
        <f t="shared" si="2"/>
        <v>0</v>
      </c>
      <c r="F17" s="4">
        <f t="shared" si="1"/>
        <v>0</v>
      </c>
      <c r="G17" s="1"/>
      <c r="H17" s="17" t="s">
        <v>14</v>
      </c>
      <c r="I17" s="18">
        <v>1</v>
      </c>
      <c r="J17" s="18">
        <v>1</v>
      </c>
      <c r="K17" s="59">
        <v>5</v>
      </c>
      <c r="L17" s="55">
        <f t="shared" si="3"/>
        <v>5</v>
      </c>
    </row>
    <row r="18" spans="2:14" ht="15" thickBot="1" x14ac:dyDescent="0.4">
      <c r="C18" s="3"/>
      <c r="D18" t="s">
        <v>61</v>
      </c>
      <c r="E18" s="49">
        <f>SUM(E5:E17)</f>
        <v>0</v>
      </c>
      <c r="F18" s="47">
        <f t="shared" si="1"/>
        <v>0</v>
      </c>
      <c r="G18" s="1"/>
      <c r="H18" s="17" t="s">
        <v>60</v>
      </c>
      <c r="I18" s="18">
        <v>1</v>
      </c>
      <c r="J18" s="18">
        <v>1</v>
      </c>
      <c r="K18" s="60">
        <v>2.5</v>
      </c>
      <c r="L18" s="55">
        <f t="shared" ref="L18" si="4">K18/(I18/J18)</f>
        <v>2.5</v>
      </c>
    </row>
    <row r="19" spans="2:14" x14ac:dyDescent="0.35">
      <c r="B19" t="s">
        <v>14</v>
      </c>
      <c r="C19" s="3">
        <f>VLOOKUP(B19,LOOKUP,5,FALSE)</f>
        <v>5</v>
      </c>
      <c r="D19" s="56"/>
      <c r="E19" s="48">
        <f t="shared" si="2"/>
        <v>0</v>
      </c>
      <c r="F19" s="4">
        <f t="shared" si="1"/>
        <v>0</v>
      </c>
      <c r="G19" s="1"/>
    </row>
    <row r="20" spans="2:14" x14ac:dyDescent="0.35">
      <c r="B20" t="s">
        <v>60</v>
      </c>
      <c r="C20" s="3">
        <f>VLOOKUP(B20,LOOKUP,5,FALSE)</f>
        <v>2.5</v>
      </c>
      <c r="D20" s="56"/>
      <c r="E20" s="48">
        <f t="shared" si="2"/>
        <v>0</v>
      </c>
      <c r="F20" s="4">
        <f t="shared" si="1"/>
        <v>0</v>
      </c>
      <c r="G20" s="1"/>
    </row>
    <row r="21" spans="2:14" x14ac:dyDescent="0.35">
      <c r="B21" t="s">
        <v>13</v>
      </c>
      <c r="C21" s="3">
        <v>25</v>
      </c>
      <c r="D21" s="56"/>
      <c r="E21" s="48">
        <f t="shared" si="2"/>
        <v>0</v>
      </c>
      <c r="F21" s="4">
        <f t="shared" si="1"/>
        <v>0</v>
      </c>
      <c r="G21" s="1"/>
      <c r="H21" s="66" t="s">
        <v>47</v>
      </c>
      <c r="I21" s="67"/>
      <c r="J21" s="67"/>
      <c r="K21" s="67"/>
      <c r="L21" s="68"/>
    </row>
    <row r="22" spans="2:14" ht="29" x14ac:dyDescent="0.35">
      <c r="C22"/>
      <c r="E22" s="50"/>
      <c r="H22" s="34" t="s">
        <v>49</v>
      </c>
      <c r="I22" s="35" t="s">
        <v>50</v>
      </c>
      <c r="J22" s="35" t="s">
        <v>51</v>
      </c>
      <c r="K22" s="35" t="s">
        <v>52</v>
      </c>
      <c r="L22" s="36" t="s">
        <v>53</v>
      </c>
    </row>
    <row r="23" spans="2:14" ht="15" thickBot="1" x14ac:dyDescent="0.4">
      <c r="B23" t="s">
        <v>56</v>
      </c>
      <c r="E23" s="51">
        <f>SUM(E18:E22)</f>
        <v>0</v>
      </c>
      <c r="F23" s="6">
        <f t="shared" si="1"/>
        <v>0</v>
      </c>
      <c r="H23" s="27" t="s">
        <v>48</v>
      </c>
      <c r="I23" s="28">
        <v>1</v>
      </c>
      <c r="J23" s="57"/>
      <c r="K23" s="29">
        <v>3</v>
      </c>
      <c r="L23" s="54">
        <f>IFERROR(K23/(I23/J23),)</f>
        <v>0</v>
      </c>
    </row>
    <row r="24" spans="2:14" ht="15" thickBot="1" x14ac:dyDescent="0.4">
      <c r="B24" t="s">
        <v>18</v>
      </c>
      <c r="D24" s="5">
        <v>0.15</v>
      </c>
      <c r="E24" s="52">
        <f>E23+(E23*D24)</f>
        <v>0</v>
      </c>
      <c r="F24" s="41">
        <f>ROUNDUP(E24,0.5)</f>
        <v>0</v>
      </c>
      <c r="H24" s="27" t="s">
        <v>9</v>
      </c>
      <c r="I24" s="28">
        <v>1</v>
      </c>
      <c r="J24" s="57"/>
      <c r="K24" s="29">
        <v>5</v>
      </c>
      <c r="L24" s="54">
        <f>IFERROR(K24/(I24/J24),)</f>
        <v>0</v>
      </c>
      <c r="M24" s="62">
        <f>J24*375</f>
        <v>0</v>
      </c>
      <c r="N24" s="62" t="s">
        <v>62</v>
      </c>
    </row>
    <row r="25" spans="2:14" ht="15" thickBot="1" x14ac:dyDescent="0.4">
      <c r="C25" s="3"/>
      <c r="E25" s="50"/>
      <c r="H25" s="37" t="s">
        <v>54</v>
      </c>
      <c r="I25" s="38"/>
      <c r="J25" s="38"/>
      <c r="K25" s="39"/>
      <c r="L25" s="40">
        <f>SUM(L23:L24)</f>
        <v>0</v>
      </c>
    </row>
    <row r="26" spans="2:14" x14ac:dyDescent="0.35">
      <c r="B26" s="2" t="s">
        <v>19</v>
      </c>
      <c r="C26" s="3"/>
      <c r="E26" s="50"/>
      <c r="K26"/>
    </row>
    <row r="27" spans="2:14" x14ac:dyDescent="0.35">
      <c r="B27" t="s">
        <v>15</v>
      </c>
      <c r="C27" s="3">
        <f>VLOOKUP(B27,LOOKUP,5,FALSE)</f>
        <v>10</v>
      </c>
      <c r="D27">
        <v>0</v>
      </c>
      <c r="E27" s="48">
        <f t="shared" si="2"/>
        <v>0</v>
      </c>
      <c r="F27" s="4">
        <f t="shared" ref="F27:F28" si="5">ROUNDUP(E27,0.5)</f>
        <v>0</v>
      </c>
    </row>
    <row r="28" spans="2:14" x14ac:dyDescent="0.35">
      <c r="B28" t="s">
        <v>16</v>
      </c>
      <c r="C28" s="3">
        <f>VLOOKUP(B28,LOOKUP,5,FALSE)</f>
        <v>10</v>
      </c>
      <c r="D28">
        <v>0</v>
      </c>
      <c r="E28" s="48">
        <f t="shared" si="2"/>
        <v>0</v>
      </c>
      <c r="F28" s="4">
        <f t="shared" si="5"/>
        <v>0</v>
      </c>
      <c r="H28" s="30" t="s">
        <v>13</v>
      </c>
      <c r="I28" s="31">
        <v>1</v>
      </c>
      <c r="J28" s="31">
        <v>1</v>
      </c>
      <c r="K28" s="32">
        <v>30</v>
      </c>
      <c r="L28" s="33">
        <f>K28/(I28/J28)</f>
        <v>30</v>
      </c>
    </row>
    <row r="29" spans="2:14" ht="15" thickBot="1" x14ac:dyDescent="0.4">
      <c r="E29" s="50"/>
      <c r="L29" s="1"/>
    </row>
    <row r="30" spans="2:14" ht="15" thickBot="1" x14ac:dyDescent="0.4">
      <c r="E30" s="52">
        <f>SUM(E27:E29)</f>
        <v>0</v>
      </c>
      <c r="F30" s="7">
        <f t="shared" ref="F30" si="6">ROUNDUP(E30,0.5)</f>
        <v>0</v>
      </c>
      <c r="H30" s="30" t="s">
        <v>15</v>
      </c>
      <c r="I30" s="31">
        <v>1</v>
      </c>
      <c r="J30" s="31">
        <v>1</v>
      </c>
      <c r="K30" s="32">
        <v>10</v>
      </c>
      <c r="L30" s="33">
        <f t="shared" si="3"/>
        <v>10</v>
      </c>
    </row>
    <row r="31" spans="2:14" ht="15" thickBot="1" x14ac:dyDescent="0.4">
      <c r="E31" s="50"/>
      <c r="L31" s="1"/>
    </row>
    <row r="32" spans="2:14" ht="15" thickBot="1" x14ac:dyDescent="0.4">
      <c r="B32" t="s">
        <v>55</v>
      </c>
      <c r="E32" s="53">
        <f>E24+E30</f>
        <v>0</v>
      </c>
      <c r="F32" s="41">
        <f t="shared" ref="F32" si="7">ROUNDUP(E32,0.5)</f>
        <v>0</v>
      </c>
      <c r="H32" s="30" t="s">
        <v>16</v>
      </c>
      <c r="I32" s="31">
        <v>1</v>
      </c>
      <c r="J32" s="31">
        <v>1</v>
      </c>
      <c r="K32" s="32">
        <v>10</v>
      </c>
      <c r="L32" s="33">
        <f t="shared" si="3"/>
        <v>10</v>
      </c>
    </row>
    <row r="34" spans="8:8" x14ac:dyDescent="0.35">
      <c r="H34" t="s">
        <v>20</v>
      </c>
    </row>
  </sheetData>
  <sheetProtection sheet="1" objects="1" scenarios="1" selectLockedCells="1"/>
  <mergeCells count="3">
    <mergeCell ref="H3:L3"/>
    <mergeCell ref="H21:L21"/>
    <mergeCell ref="A1:L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L17"/>
  <sheetViews>
    <sheetView workbookViewId="0">
      <selection activeCell="A2" sqref="A2"/>
    </sheetView>
  </sheetViews>
  <sheetFormatPr defaultRowHeight="14.5" x14ac:dyDescent="0.35"/>
  <cols>
    <col min="1" max="1" width="23" customWidth="1"/>
    <col min="2" max="2" width="2.26953125" customWidth="1"/>
    <col min="3" max="3" width="8.81640625" style="9"/>
    <col min="4" max="4" width="2.81640625" style="9" customWidth="1"/>
    <col min="5" max="5" width="8.81640625" style="9"/>
    <col min="6" max="6" width="2.26953125" style="9" customWidth="1"/>
    <col min="7" max="7" width="7.54296875" style="9" bestFit="1" customWidth="1"/>
    <col min="8" max="8" width="16.26953125" style="9" bestFit="1" customWidth="1"/>
    <col min="9" max="9" width="9.7265625" style="9" customWidth="1"/>
    <col min="10" max="11" width="8.81640625" style="9"/>
  </cols>
  <sheetData>
    <row r="2" spans="1:12" x14ac:dyDescent="0.35">
      <c r="A2" t="s">
        <v>27</v>
      </c>
      <c r="I2" s="25" t="s">
        <v>13</v>
      </c>
      <c r="J2" s="26">
        <v>15</v>
      </c>
    </row>
    <row r="4" spans="1:12" x14ac:dyDescent="0.35">
      <c r="C4" s="9" t="s">
        <v>24</v>
      </c>
      <c r="E4" s="9" t="s">
        <v>24</v>
      </c>
      <c r="G4" s="9" t="s">
        <v>24</v>
      </c>
      <c r="H4" s="10" t="s">
        <v>34</v>
      </c>
      <c r="I4" s="10">
        <v>3</v>
      </c>
    </row>
    <row r="5" spans="1:12" x14ac:dyDescent="0.35">
      <c r="C5" s="9" t="s">
        <v>29</v>
      </c>
      <c r="E5" s="9" t="s">
        <v>30</v>
      </c>
      <c r="G5" s="9" t="s">
        <v>31</v>
      </c>
      <c r="H5" s="9" t="s">
        <v>41</v>
      </c>
      <c r="I5" s="9" t="s">
        <v>29</v>
      </c>
      <c r="J5" s="9" t="s">
        <v>30</v>
      </c>
      <c r="K5" s="9" t="s">
        <v>31</v>
      </c>
    </row>
    <row r="6" spans="1:12" x14ac:dyDescent="0.35">
      <c r="A6" t="s">
        <v>32</v>
      </c>
      <c r="C6" s="9">
        <v>10</v>
      </c>
      <c r="E6" s="9">
        <v>19</v>
      </c>
      <c r="G6" s="9">
        <f>E6+9</f>
        <v>28</v>
      </c>
      <c r="H6" t="s">
        <v>32</v>
      </c>
      <c r="I6" s="9">
        <f t="shared" ref="I6:I14" si="0">C6*$I$4</f>
        <v>30</v>
      </c>
      <c r="J6" s="9">
        <f t="shared" ref="J6:J14" si="1">E6*$I$4</f>
        <v>57</v>
      </c>
      <c r="K6" s="9">
        <f t="shared" ref="K6:K11" si="2">G6*$I$4</f>
        <v>84</v>
      </c>
    </row>
    <row r="7" spans="1:12" x14ac:dyDescent="0.35">
      <c r="A7" t="s">
        <v>33</v>
      </c>
      <c r="C7" s="9">
        <v>8</v>
      </c>
      <c r="E7" s="9">
        <v>11</v>
      </c>
      <c r="G7" s="9">
        <v>14</v>
      </c>
      <c r="H7" t="s">
        <v>33</v>
      </c>
      <c r="I7" s="9">
        <f t="shared" si="0"/>
        <v>24</v>
      </c>
      <c r="J7" s="9">
        <f t="shared" si="1"/>
        <v>33</v>
      </c>
      <c r="K7" s="9">
        <f t="shared" si="2"/>
        <v>42</v>
      </c>
    </row>
    <row r="8" spans="1:12" hidden="1" x14ac:dyDescent="0.35">
      <c r="A8" t="s">
        <v>28</v>
      </c>
      <c r="C8" s="11">
        <v>25</v>
      </c>
      <c r="D8" s="11"/>
      <c r="E8" s="11">
        <v>27</v>
      </c>
      <c r="F8" s="11"/>
      <c r="G8" s="11">
        <v>30</v>
      </c>
      <c r="H8" s="11"/>
      <c r="I8" s="11">
        <f t="shared" si="0"/>
        <v>75</v>
      </c>
      <c r="J8" s="11">
        <f t="shared" si="1"/>
        <v>81</v>
      </c>
      <c r="K8" s="11">
        <f t="shared" si="2"/>
        <v>90</v>
      </c>
    </row>
    <row r="9" spans="1:12" hidden="1" x14ac:dyDescent="0.35">
      <c r="A9" t="s">
        <v>35</v>
      </c>
      <c r="C9" s="11">
        <v>20</v>
      </c>
      <c r="D9" s="11"/>
      <c r="E9" s="11">
        <v>22</v>
      </c>
      <c r="F9" s="11"/>
      <c r="G9" s="11">
        <v>25</v>
      </c>
      <c r="H9" s="11"/>
      <c r="I9" s="11">
        <f t="shared" si="0"/>
        <v>60</v>
      </c>
      <c r="J9" s="11">
        <f t="shared" si="1"/>
        <v>66</v>
      </c>
      <c r="K9" s="11">
        <f t="shared" si="2"/>
        <v>75</v>
      </c>
    </row>
    <row r="10" spans="1:12" hidden="1" x14ac:dyDescent="0.35">
      <c r="A10" t="s">
        <v>38</v>
      </c>
      <c r="C10" s="11">
        <v>15</v>
      </c>
      <c r="D10" s="11"/>
      <c r="E10" s="11">
        <v>17.5</v>
      </c>
      <c r="F10" s="11"/>
      <c r="G10" s="11">
        <v>20</v>
      </c>
      <c r="H10" s="11"/>
      <c r="I10" s="11">
        <f t="shared" si="0"/>
        <v>45</v>
      </c>
      <c r="J10" s="11">
        <f t="shared" si="1"/>
        <v>52.5</v>
      </c>
      <c r="K10" s="11">
        <f t="shared" si="2"/>
        <v>60</v>
      </c>
    </row>
    <row r="11" spans="1:12" hidden="1" x14ac:dyDescent="0.35">
      <c r="A11" t="s">
        <v>36</v>
      </c>
      <c r="C11" s="11">
        <v>5</v>
      </c>
      <c r="D11" s="11"/>
      <c r="E11" s="11">
        <v>6</v>
      </c>
      <c r="F11" s="11"/>
      <c r="G11" s="11">
        <v>7</v>
      </c>
      <c r="H11" s="11"/>
      <c r="I11" s="11">
        <f t="shared" si="0"/>
        <v>15</v>
      </c>
      <c r="J11" s="11">
        <f t="shared" si="1"/>
        <v>18</v>
      </c>
      <c r="K11" s="11">
        <f t="shared" si="2"/>
        <v>21</v>
      </c>
    </row>
    <row r="12" spans="1:12" hidden="1" x14ac:dyDescent="0.35">
      <c r="A12" t="s">
        <v>39</v>
      </c>
      <c r="B12">
        <v>1</v>
      </c>
      <c r="C12" s="12">
        <f>B12*$J$2</f>
        <v>15</v>
      </c>
      <c r="D12">
        <v>1</v>
      </c>
      <c r="E12" s="12">
        <f t="shared" ref="E12" si="3">D12*$J$2</f>
        <v>15</v>
      </c>
      <c r="F12">
        <v>1</v>
      </c>
      <c r="G12" s="12">
        <f t="shared" ref="G12:G14" si="4">F12*$J$2</f>
        <v>15</v>
      </c>
      <c r="I12" s="12">
        <f t="shared" si="0"/>
        <v>45</v>
      </c>
      <c r="J12" s="12">
        <f t="shared" si="1"/>
        <v>45</v>
      </c>
      <c r="K12" s="12">
        <f>E12*$I$4</f>
        <v>45</v>
      </c>
    </row>
    <row r="13" spans="1:12" hidden="1" x14ac:dyDescent="0.35">
      <c r="A13" t="s">
        <v>40</v>
      </c>
      <c r="B13">
        <v>1</v>
      </c>
      <c r="C13" s="12">
        <f>B13*$J$2</f>
        <v>15</v>
      </c>
      <c r="D13">
        <v>1</v>
      </c>
      <c r="E13" s="12">
        <f t="shared" ref="E13:E14" si="5">D13*$J$2</f>
        <v>15</v>
      </c>
      <c r="F13">
        <v>1</v>
      </c>
      <c r="G13" s="12">
        <f t="shared" si="4"/>
        <v>15</v>
      </c>
      <c r="I13" s="12">
        <f t="shared" si="0"/>
        <v>45</v>
      </c>
      <c r="J13" s="12">
        <f t="shared" si="1"/>
        <v>45</v>
      </c>
      <c r="K13" s="12">
        <f>E13*$I$4</f>
        <v>45</v>
      </c>
    </row>
    <row r="14" spans="1:12" hidden="1" x14ac:dyDescent="0.35">
      <c r="A14" t="s">
        <v>37</v>
      </c>
      <c r="B14">
        <v>2</v>
      </c>
      <c r="C14" s="12">
        <f>B14*$J$2</f>
        <v>30</v>
      </c>
      <c r="D14">
        <v>2</v>
      </c>
      <c r="E14" s="12">
        <f t="shared" si="5"/>
        <v>30</v>
      </c>
      <c r="F14">
        <v>2</v>
      </c>
      <c r="G14" s="12">
        <f t="shared" si="4"/>
        <v>30</v>
      </c>
      <c r="I14" s="12">
        <f t="shared" si="0"/>
        <v>90</v>
      </c>
      <c r="J14" s="12">
        <f t="shared" si="1"/>
        <v>90</v>
      </c>
      <c r="K14" s="12">
        <f>E14*$I$4</f>
        <v>90</v>
      </c>
    </row>
    <row r="15" spans="1:12" hidden="1" x14ac:dyDescent="0.35">
      <c r="C15" s="9" t="s">
        <v>29</v>
      </c>
      <c r="E15" s="9" t="s">
        <v>30</v>
      </c>
      <c r="G15" s="9" t="s">
        <v>31</v>
      </c>
      <c r="I15" s="9" t="s">
        <v>29</v>
      </c>
      <c r="J15" s="9" t="s">
        <v>30</v>
      </c>
      <c r="K15" s="9" t="s">
        <v>31</v>
      </c>
      <c r="L15" s="9"/>
    </row>
    <row r="16" spans="1:12" x14ac:dyDescent="0.35">
      <c r="A16" s="13" t="s">
        <v>28</v>
      </c>
      <c r="B16" s="14"/>
      <c r="C16" s="15">
        <f>C8+C10+C11+C12+C13+C14</f>
        <v>105</v>
      </c>
      <c r="D16" s="14"/>
      <c r="E16" s="15">
        <f t="shared" ref="E16" si="6">E8+E10+E11+E12+E13+E14</f>
        <v>110.5</v>
      </c>
      <c r="F16" s="14"/>
      <c r="G16" s="16">
        <f t="shared" ref="G16" si="7">G8+G10+G11+G12+G13+G14</f>
        <v>117</v>
      </c>
      <c r="H16" s="23" t="s">
        <v>28</v>
      </c>
      <c r="I16" s="21">
        <f>I8+I10+I11+I12+I13+I14</f>
        <v>315</v>
      </c>
      <c r="J16" s="15">
        <f t="shared" ref="J16:K16" si="8">J8+J10+J11+J12+J13+J14</f>
        <v>331.5</v>
      </c>
      <c r="K16" s="16">
        <f t="shared" si="8"/>
        <v>351</v>
      </c>
    </row>
    <row r="17" spans="1:11" x14ac:dyDescent="0.35">
      <c r="A17" s="17" t="s">
        <v>35</v>
      </c>
      <c r="B17" s="18"/>
      <c r="C17" s="19">
        <f>SUM(C9:C14)</f>
        <v>100</v>
      </c>
      <c r="D17" s="18"/>
      <c r="E17" s="19">
        <f t="shared" ref="E17" si="9">SUM(E9:E14)</f>
        <v>105.5</v>
      </c>
      <c r="F17" s="18"/>
      <c r="G17" s="20">
        <f t="shared" ref="G17" si="10">SUM(G9:G14)</f>
        <v>112</v>
      </c>
      <c r="H17" s="24" t="s">
        <v>35</v>
      </c>
      <c r="I17" s="22">
        <f>SUM(I9:I14)</f>
        <v>300</v>
      </c>
      <c r="J17" s="19">
        <f t="shared" ref="J17:K17" si="11">SUM(J9:J14)</f>
        <v>316.5</v>
      </c>
      <c r="K17" s="20">
        <f t="shared" si="11"/>
        <v>336</v>
      </c>
    </row>
  </sheetData>
  <pageMargins left="0.7" right="0.7" top="0.75" bottom="0.75" header="0.3" footer="0.3"/>
  <ignoredErrors>
    <ignoredError sqref="J12:J14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</sheetPr>
  <dimension ref="B1:M31"/>
  <sheetViews>
    <sheetView tabSelected="1" workbookViewId="0">
      <selection activeCell="F22" sqref="F22"/>
    </sheetView>
  </sheetViews>
  <sheetFormatPr defaultRowHeight="14.5" x14ac:dyDescent="0.35"/>
  <cols>
    <col min="2" max="2" width="10" bestFit="1" customWidth="1"/>
    <col min="3" max="3" width="18.453125" bestFit="1" customWidth="1"/>
    <col min="4" max="4" width="6.36328125" style="1" hidden="1" customWidth="1"/>
    <col min="5" max="5" width="10.36328125" customWidth="1"/>
    <col min="6" max="6" width="13.54296875" customWidth="1"/>
    <col min="8" max="8" width="17.7265625" bestFit="1" customWidth="1"/>
    <col min="9" max="10" width="5" bestFit="1" customWidth="1"/>
    <col min="11" max="11" width="6.54296875" style="1" bestFit="1" customWidth="1"/>
    <col min="12" max="12" width="6.54296875" bestFit="1" customWidth="1"/>
  </cols>
  <sheetData>
    <row r="1" spans="2:13" x14ac:dyDescent="0.35">
      <c r="B1" t="s">
        <v>17</v>
      </c>
    </row>
    <row r="2" spans="2:13" x14ac:dyDescent="0.35">
      <c r="H2" s="70" t="s">
        <v>0</v>
      </c>
      <c r="I2" s="70"/>
      <c r="J2" s="70"/>
      <c r="K2" s="70"/>
      <c r="L2" s="70"/>
    </row>
    <row r="3" spans="2:13" x14ac:dyDescent="0.35">
      <c r="B3" t="s">
        <v>0</v>
      </c>
      <c r="C3" t="s">
        <v>1</v>
      </c>
      <c r="D3" s="3">
        <f t="shared" ref="D3:D16" si="0">VLOOKUP(C3,LOOKUP,5,FALSE)</f>
        <v>2.2499999999999998E-3</v>
      </c>
      <c r="E3">
        <v>0</v>
      </c>
      <c r="F3" s="4">
        <f>D3*E3</f>
        <v>0</v>
      </c>
      <c r="H3" t="s">
        <v>1</v>
      </c>
      <c r="I3">
        <v>2000</v>
      </c>
      <c r="J3">
        <v>1</v>
      </c>
      <c r="K3" s="1">
        <v>4.5</v>
      </c>
      <c r="L3" s="1">
        <f>K3/(I3/J3)</f>
        <v>2.2499999999999998E-3</v>
      </c>
    </row>
    <row r="4" spans="2:13" x14ac:dyDescent="0.35">
      <c r="C4" t="s">
        <v>2</v>
      </c>
      <c r="D4" s="3">
        <f t="shared" si="0"/>
        <v>0.5</v>
      </c>
      <c r="E4">
        <v>16</v>
      </c>
      <c r="F4" s="4">
        <f>D4*E4</f>
        <v>8</v>
      </c>
      <c r="H4" t="s">
        <v>2</v>
      </c>
      <c r="I4">
        <v>12</v>
      </c>
      <c r="J4">
        <v>1</v>
      </c>
      <c r="K4" s="1">
        <v>6</v>
      </c>
      <c r="L4" s="1">
        <f>K4/(I4/J4)</f>
        <v>0.5</v>
      </c>
      <c r="M4" t="s">
        <v>24</v>
      </c>
    </row>
    <row r="5" spans="2:13" x14ac:dyDescent="0.35">
      <c r="C5" t="s">
        <v>3</v>
      </c>
      <c r="D5" s="3">
        <f t="shared" si="0"/>
        <v>2.5</v>
      </c>
      <c r="F5" s="4">
        <f t="shared" ref="F5:F27" si="1">D5*E5</f>
        <v>0</v>
      </c>
      <c r="H5" t="s">
        <v>3</v>
      </c>
      <c r="I5">
        <v>300</v>
      </c>
      <c r="J5">
        <v>300</v>
      </c>
      <c r="K5" s="1">
        <v>2.5</v>
      </c>
      <c r="L5" s="1">
        <f t="shared" ref="L5:L27" si="2">K5/(I5/J5)</f>
        <v>2.5</v>
      </c>
    </row>
    <row r="6" spans="2:13" x14ac:dyDescent="0.35">
      <c r="C6" t="s">
        <v>4</v>
      </c>
      <c r="D6" s="3">
        <f t="shared" si="0"/>
        <v>6.0000000000000001E-3</v>
      </c>
      <c r="E6">
        <v>1000</v>
      </c>
      <c r="F6" s="4">
        <f t="shared" si="1"/>
        <v>6</v>
      </c>
      <c r="H6" t="s">
        <v>4</v>
      </c>
      <c r="I6">
        <v>250</v>
      </c>
      <c r="J6">
        <v>1</v>
      </c>
      <c r="K6" s="1">
        <v>1.5</v>
      </c>
      <c r="L6" s="1">
        <f t="shared" si="2"/>
        <v>6.0000000000000001E-3</v>
      </c>
      <c r="M6" t="s">
        <v>22</v>
      </c>
    </row>
    <row r="7" spans="2:13" x14ac:dyDescent="0.35">
      <c r="C7" t="s">
        <v>5</v>
      </c>
      <c r="D7" s="3">
        <f t="shared" si="0"/>
        <v>1E-3</v>
      </c>
      <c r="E7">
        <v>100</v>
      </c>
      <c r="F7" s="4">
        <f t="shared" si="1"/>
        <v>0.1</v>
      </c>
      <c r="H7" t="s">
        <v>5</v>
      </c>
      <c r="I7">
        <v>2000</v>
      </c>
      <c r="J7">
        <v>1</v>
      </c>
      <c r="K7" s="1">
        <v>2</v>
      </c>
      <c r="L7" s="1">
        <f t="shared" si="2"/>
        <v>1E-3</v>
      </c>
      <c r="M7" t="s">
        <v>22</v>
      </c>
    </row>
    <row r="8" spans="2:13" x14ac:dyDescent="0.35">
      <c r="C8" t="s">
        <v>6</v>
      </c>
      <c r="D8" s="3">
        <f t="shared" si="0"/>
        <v>1E-3</v>
      </c>
      <c r="E8">
        <v>600</v>
      </c>
      <c r="F8" s="4">
        <f t="shared" si="1"/>
        <v>0.6</v>
      </c>
      <c r="H8" t="s">
        <v>6</v>
      </c>
      <c r="I8">
        <v>2000</v>
      </c>
      <c r="J8">
        <v>1</v>
      </c>
      <c r="K8" s="1">
        <v>2</v>
      </c>
      <c r="L8" s="1">
        <f t="shared" si="2"/>
        <v>1E-3</v>
      </c>
      <c r="M8" t="s">
        <v>22</v>
      </c>
    </row>
    <row r="9" spans="2:13" x14ac:dyDescent="0.35">
      <c r="C9" t="s">
        <v>23</v>
      </c>
      <c r="D9" s="3"/>
      <c r="E9">
        <v>0</v>
      </c>
      <c r="F9" s="8"/>
      <c r="H9" t="s">
        <v>23</v>
      </c>
      <c r="L9" s="1"/>
    </row>
    <row r="10" spans="2:13" x14ac:dyDescent="0.35">
      <c r="C10" t="s">
        <v>7</v>
      </c>
      <c r="D10" s="3">
        <f t="shared" si="0"/>
        <v>2E-3</v>
      </c>
      <c r="E10">
        <v>1100</v>
      </c>
      <c r="F10" s="4">
        <f t="shared" si="1"/>
        <v>2.2000000000000002</v>
      </c>
      <c r="H10" t="s">
        <v>7</v>
      </c>
      <c r="I10">
        <v>1000</v>
      </c>
      <c r="J10">
        <v>1</v>
      </c>
      <c r="K10" s="1">
        <v>2</v>
      </c>
      <c r="L10" s="1">
        <f t="shared" si="2"/>
        <v>2E-3</v>
      </c>
    </row>
    <row r="11" spans="2:13" x14ac:dyDescent="0.35">
      <c r="C11" t="s">
        <v>8</v>
      </c>
      <c r="D11" s="3">
        <f t="shared" si="0"/>
        <v>3.5000000000000001E-3</v>
      </c>
      <c r="E11">
        <v>0</v>
      </c>
      <c r="F11" s="4">
        <f>D11*E11</f>
        <v>0</v>
      </c>
      <c r="H11" t="s">
        <v>8</v>
      </c>
      <c r="I11">
        <v>1000</v>
      </c>
      <c r="J11">
        <v>1</v>
      </c>
      <c r="K11" s="1">
        <v>3.5</v>
      </c>
      <c r="L11" s="1">
        <f t="shared" si="2"/>
        <v>3.5000000000000001E-3</v>
      </c>
    </row>
    <row r="12" spans="2:13" x14ac:dyDescent="0.35">
      <c r="C12" t="s">
        <v>42</v>
      </c>
      <c r="D12" s="3">
        <v>0.01</v>
      </c>
      <c r="E12">
        <v>140</v>
      </c>
      <c r="F12" s="4">
        <f>D12*E12</f>
        <v>1.4000000000000001</v>
      </c>
      <c r="H12" t="s">
        <v>44</v>
      </c>
      <c r="I12">
        <v>750</v>
      </c>
      <c r="J12">
        <v>1</v>
      </c>
      <c r="K12" s="1">
        <v>6</v>
      </c>
      <c r="L12" s="1">
        <f t="shared" si="2"/>
        <v>8.0000000000000002E-3</v>
      </c>
      <c r="M12" t="s">
        <v>45</v>
      </c>
    </row>
    <row r="13" spans="2:13" x14ac:dyDescent="0.35">
      <c r="C13" t="s">
        <v>43</v>
      </c>
      <c r="D13" s="3">
        <f t="shared" si="0"/>
        <v>4</v>
      </c>
      <c r="E13">
        <v>3</v>
      </c>
      <c r="F13" s="4">
        <f t="shared" si="1"/>
        <v>12</v>
      </c>
      <c r="H13" t="s">
        <v>9</v>
      </c>
      <c r="I13">
        <v>250</v>
      </c>
      <c r="J13">
        <v>250</v>
      </c>
      <c r="K13" s="1">
        <v>4</v>
      </c>
      <c r="L13" s="1">
        <f t="shared" si="2"/>
        <v>4</v>
      </c>
      <c r="M13" t="s">
        <v>21</v>
      </c>
    </row>
    <row r="14" spans="2:13" x14ac:dyDescent="0.35">
      <c r="C14" t="s">
        <v>10</v>
      </c>
      <c r="D14" s="3">
        <f t="shared" si="0"/>
        <v>7.8571428571428568</v>
      </c>
      <c r="E14">
        <v>0</v>
      </c>
      <c r="F14" s="4">
        <f t="shared" si="1"/>
        <v>0</v>
      </c>
      <c r="H14" t="s">
        <v>10</v>
      </c>
      <c r="I14">
        <v>7</v>
      </c>
      <c r="J14">
        <v>1</v>
      </c>
      <c r="K14" s="1">
        <v>55</v>
      </c>
      <c r="L14" s="1">
        <f t="shared" si="2"/>
        <v>7.8571428571428568</v>
      </c>
    </row>
    <row r="15" spans="2:13" x14ac:dyDescent="0.35">
      <c r="C15" t="s">
        <v>11</v>
      </c>
      <c r="D15" s="3">
        <f t="shared" si="0"/>
        <v>3.5</v>
      </c>
      <c r="E15">
        <v>0</v>
      </c>
      <c r="F15" s="4">
        <f t="shared" si="1"/>
        <v>0</v>
      </c>
      <c r="H15" t="s">
        <v>11</v>
      </c>
      <c r="I15">
        <v>50</v>
      </c>
      <c r="J15">
        <v>50</v>
      </c>
      <c r="K15" s="1">
        <v>3.5</v>
      </c>
      <c r="L15" s="1">
        <f t="shared" si="2"/>
        <v>3.5</v>
      </c>
    </row>
    <row r="16" spans="2:13" x14ac:dyDescent="0.35">
      <c r="C16" t="s">
        <v>12</v>
      </c>
      <c r="D16" s="3">
        <f t="shared" si="0"/>
        <v>12</v>
      </c>
      <c r="E16">
        <v>0</v>
      </c>
      <c r="F16" s="4">
        <f t="shared" si="1"/>
        <v>0</v>
      </c>
      <c r="H16" t="s">
        <v>12</v>
      </c>
      <c r="I16">
        <v>1000</v>
      </c>
      <c r="J16">
        <v>1000</v>
      </c>
      <c r="K16" s="1">
        <v>12</v>
      </c>
      <c r="L16" s="1">
        <f t="shared" si="2"/>
        <v>12</v>
      </c>
    </row>
    <row r="17" spans="3:12" x14ac:dyDescent="0.35">
      <c r="D17" s="3"/>
      <c r="F17" s="4"/>
      <c r="H17" t="s">
        <v>14</v>
      </c>
      <c r="I17">
        <v>1</v>
      </c>
      <c r="J17">
        <v>1</v>
      </c>
      <c r="K17" s="1">
        <v>5</v>
      </c>
      <c r="L17" s="1">
        <f t="shared" si="2"/>
        <v>5</v>
      </c>
    </row>
    <row r="18" spans="3:12" x14ac:dyDescent="0.35">
      <c r="C18" t="s">
        <v>14</v>
      </c>
      <c r="D18" s="3">
        <f>VLOOKUP(C18,LOOKUP,5,FALSE)</f>
        <v>5</v>
      </c>
      <c r="E18">
        <v>2</v>
      </c>
      <c r="F18" s="4">
        <f t="shared" si="1"/>
        <v>10</v>
      </c>
      <c r="L18" s="1"/>
    </row>
    <row r="19" spans="3:12" x14ac:dyDescent="0.35">
      <c r="D19" s="3"/>
      <c r="F19" s="4"/>
      <c r="H19" t="s">
        <v>13</v>
      </c>
      <c r="I19">
        <v>1</v>
      </c>
      <c r="J19">
        <v>1</v>
      </c>
      <c r="K19" s="1">
        <v>30</v>
      </c>
      <c r="L19" s="1">
        <f t="shared" si="2"/>
        <v>30</v>
      </c>
    </row>
    <row r="20" spans="3:12" x14ac:dyDescent="0.35">
      <c r="C20" t="s">
        <v>13</v>
      </c>
      <c r="D20" s="3">
        <f>VLOOKUP(C20,LOOKUP,5,FALSE)</f>
        <v>30</v>
      </c>
      <c r="E20">
        <v>6</v>
      </c>
      <c r="F20" s="4">
        <f t="shared" si="1"/>
        <v>180</v>
      </c>
      <c r="L20" s="1"/>
    </row>
    <row r="21" spans="3:12" x14ac:dyDescent="0.35">
      <c r="D21" s="3"/>
      <c r="E21">
        <v>0</v>
      </c>
      <c r="F21" s="4"/>
      <c r="L21" s="1"/>
    </row>
    <row r="22" spans="3:12" ht="15" thickBot="1" x14ac:dyDescent="0.4">
      <c r="F22" s="6">
        <f>SUM(F3:F21)</f>
        <v>220.3</v>
      </c>
    </row>
    <row r="23" spans="3:12" ht="15" thickBot="1" x14ac:dyDescent="0.4">
      <c r="C23" t="s">
        <v>18</v>
      </c>
      <c r="E23" s="5">
        <v>0.1</v>
      </c>
      <c r="F23" s="7">
        <f>F22+(F22*E23)</f>
        <v>242.33</v>
      </c>
    </row>
    <row r="24" spans="3:12" x14ac:dyDescent="0.35">
      <c r="D24" s="3"/>
      <c r="L24" s="1"/>
    </row>
    <row r="25" spans="3:12" x14ac:dyDescent="0.35">
      <c r="C25" s="2" t="s">
        <v>19</v>
      </c>
      <c r="D25" s="3"/>
      <c r="H25" t="s">
        <v>15</v>
      </c>
      <c r="I25">
        <v>1</v>
      </c>
      <c r="J25">
        <v>1</v>
      </c>
      <c r="K25" s="1">
        <v>10</v>
      </c>
      <c r="L25" s="1">
        <f t="shared" si="2"/>
        <v>10</v>
      </c>
    </row>
    <row r="26" spans="3:12" x14ac:dyDescent="0.35">
      <c r="C26" t="s">
        <v>15</v>
      </c>
      <c r="D26" s="3">
        <f>VLOOKUP(C26,LOOKUP,5,FALSE)</f>
        <v>10</v>
      </c>
      <c r="E26">
        <v>0</v>
      </c>
      <c r="F26" s="4">
        <f t="shared" si="1"/>
        <v>0</v>
      </c>
      <c r="L26" s="1"/>
    </row>
    <row r="27" spans="3:12" x14ac:dyDescent="0.35">
      <c r="C27" t="s">
        <v>16</v>
      </c>
      <c r="D27" s="3">
        <f>VLOOKUP(C27,LOOKUP,5,FALSE)</f>
        <v>10</v>
      </c>
      <c r="E27">
        <v>0</v>
      </c>
      <c r="F27" s="4">
        <f t="shared" si="1"/>
        <v>0</v>
      </c>
      <c r="H27" t="s">
        <v>16</v>
      </c>
      <c r="I27">
        <v>1</v>
      </c>
      <c r="J27">
        <v>1</v>
      </c>
      <c r="K27" s="1">
        <v>10</v>
      </c>
      <c r="L27" s="1">
        <f t="shared" si="2"/>
        <v>10</v>
      </c>
    </row>
    <row r="28" spans="3:12" ht="15" thickBot="1" x14ac:dyDescent="0.4"/>
    <row r="29" spans="3:12" ht="15" thickBot="1" x14ac:dyDescent="0.4">
      <c r="F29" s="7">
        <f>SUM(F26:F28)</f>
        <v>0</v>
      </c>
      <c r="H29" t="s">
        <v>20</v>
      </c>
    </row>
    <row r="31" spans="3:12" x14ac:dyDescent="0.35">
      <c r="F31" s="1">
        <f>F23+F29</f>
        <v>242.33</v>
      </c>
    </row>
  </sheetData>
  <mergeCells count="1">
    <mergeCell ref="H2:L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31"/>
  <sheetViews>
    <sheetView topLeftCell="A13" workbookViewId="0">
      <selection activeCell="G6" sqref="G6"/>
    </sheetView>
  </sheetViews>
  <sheetFormatPr defaultRowHeight="14.5" x14ac:dyDescent="0.35"/>
  <cols>
    <col min="2" max="2" width="10" bestFit="1" customWidth="1"/>
    <col min="3" max="3" width="18.453125" bestFit="1" customWidth="1"/>
    <col min="4" max="4" width="6.54296875" style="1" hidden="1" customWidth="1"/>
    <col min="5" max="5" width="10.1796875" customWidth="1"/>
    <col min="6" max="6" width="13.54296875" customWidth="1"/>
    <col min="8" max="8" width="17.7265625" bestFit="1" customWidth="1"/>
    <col min="9" max="10" width="5" bestFit="1" customWidth="1"/>
    <col min="11" max="11" width="6.54296875" style="1" bestFit="1" customWidth="1"/>
    <col min="12" max="12" width="6.54296875" bestFit="1" customWidth="1"/>
  </cols>
  <sheetData>
    <row r="1" spans="2:13" x14ac:dyDescent="0.35">
      <c r="B1" t="s">
        <v>17</v>
      </c>
    </row>
    <row r="2" spans="2:13" x14ac:dyDescent="0.35">
      <c r="H2" s="70" t="s">
        <v>0</v>
      </c>
      <c r="I2" s="70"/>
      <c r="J2" s="70"/>
      <c r="K2" s="70"/>
      <c r="L2" s="70"/>
    </row>
    <row r="3" spans="2:13" x14ac:dyDescent="0.35">
      <c r="B3" t="s">
        <v>0</v>
      </c>
      <c r="C3" t="s">
        <v>1</v>
      </c>
      <c r="D3" s="3">
        <f t="shared" ref="D3:D16" si="0">VLOOKUP(C3,LOOKUP,5,FALSE)</f>
        <v>2.2499999999999998E-3</v>
      </c>
      <c r="E3">
        <v>2500</v>
      </c>
      <c r="F3" s="4">
        <f>D3*E3</f>
        <v>5.625</v>
      </c>
      <c r="H3" t="s">
        <v>1</v>
      </c>
      <c r="I3">
        <v>2000</v>
      </c>
      <c r="J3">
        <v>1</v>
      </c>
      <c r="K3" s="1">
        <v>4.5</v>
      </c>
      <c r="L3" s="1">
        <f>K3/(I3/J3)</f>
        <v>2.2499999999999998E-3</v>
      </c>
    </row>
    <row r="4" spans="2:13" x14ac:dyDescent="0.35">
      <c r="C4" t="s">
        <v>2</v>
      </c>
      <c r="D4" s="3">
        <f t="shared" si="0"/>
        <v>0.5</v>
      </c>
      <c r="E4">
        <v>6</v>
      </c>
      <c r="F4" s="4">
        <f>D4*E4</f>
        <v>3</v>
      </c>
      <c r="H4" t="s">
        <v>2</v>
      </c>
      <c r="I4">
        <v>12</v>
      </c>
      <c r="J4">
        <v>1</v>
      </c>
      <c r="K4" s="1">
        <v>6</v>
      </c>
      <c r="L4" s="1">
        <f>K4/(I4/J4)</f>
        <v>0.5</v>
      </c>
      <c r="M4" t="s">
        <v>24</v>
      </c>
    </row>
    <row r="5" spans="2:13" x14ac:dyDescent="0.35">
      <c r="C5" t="s">
        <v>3</v>
      </c>
      <c r="D5" s="3">
        <f t="shared" si="0"/>
        <v>2.5</v>
      </c>
      <c r="E5">
        <v>0</v>
      </c>
      <c r="F5" s="4">
        <f t="shared" ref="F5:F27" si="1">D5*E5</f>
        <v>0</v>
      </c>
      <c r="H5" t="s">
        <v>3</v>
      </c>
      <c r="I5">
        <v>300</v>
      </c>
      <c r="J5">
        <v>300</v>
      </c>
      <c r="K5" s="1">
        <v>2.5</v>
      </c>
      <c r="L5" s="1">
        <f t="shared" ref="L5:L27" si="2">K5/(I5/J5)</f>
        <v>2.5</v>
      </c>
    </row>
    <row r="6" spans="2:13" x14ac:dyDescent="0.35">
      <c r="C6" t="s">
        <v>4</v>
      </c>
      <c r="D6" s="3">
        <f t="shared" si="0"/>
        <v>6.0000000000000001E-3</v>
      </c>
      <c r="E6">
        <v>250</v>
      </c>
      <c r="F6" s="4">
        <f t="shared" si="1"/>
        <v>1.5</v>
      </c>
      <c r="H6" t="s">
        <v>4</v>
      </c>
      <c r="I6">
        <v>250</v>
      </c>
      <c r="J6">
        <v>1</v>
      </c>
      <c r="K6" s="1">
        <v>1.5</v>
      </c>
      <c r="L6" s="1">
        <f t="shared" si="2"/>
        <v>6.0000000000000001E-3</v>
      </c>
      <c r="M6" t="s">
        <v>22</v>
      </c>
    </row>
    <row r="7" spans="2:13" x14ac:dyDescent="0.35">
      <c r="C7" t="s">
        <v>5</v>
      </c>
      <c r="D7" s="3">
        <f t="shared" si="0"/>
        <v>1E-3</v>
      </c>
      <c r="E7">
        <v>600</v>
      </c>
      <c r="F7" s="4">
        <f t="shared" si="1"/>
        <v>0.6</v>
      </c>
      <c r="H7" t="s">
        <v>5</v>
      </c>
      <c r="I7">
        <v>2000</v>
      </c>
      <c r="J7">
        <v>1</v>
      </c>
      <c r="K7" s="1">
        <v>2</v>
      </c>
      <c r="L7" s="1">
        <f t="shared" si="2"/>
        <v>1E-3</v>
      </c>
      <c r="M7" t="s">
        <v>22</v>
      </c>
    </row>
    <row r="8" spans="2:13" x14ac:dyDescent="0.35">
      <c r="C8" t="s">
        <v>6</v>
      </c>
      <c r="D8" s="3">
        <f t="shared" si="0"/>
        <v>1E-3</v>
      </c>
      <c r="E8">
        <v>0</v>
      </c>
      <c r="F8" s="4">
        <f t="shared" si="1"/>
        <v>0</v>
      </c>
      <c r="H8" t="s">
        <v>6</v>
      </c>
      <c r="I8">
        <v>2000</v>
      </c>
      <c r="J8">
        <v>1</v>
      </c>
      <c r="K8" s="1">
        <v>2</v>
      </c>
      <c r="L8" s="1">
        <f t="shared" si="2"/>
        <v>1E-3</v>
      </c>
      <c r="M8" t="s">
        <v>22</v>
      </c>
    </row>
    <row r="9" spans="2:13" x14ac:dyDescent="0.35">
      <c r="C9" t="s">
        <v>23</v>
      </c>
      <c r="D9" s="3"/>
      <c r="E9">
        <v>1</v>
      </c>
      <c r="F9" s="8">
        <v>0.5</v>
      </c>
      <c r="H9" t="s">
        <v>23</v>
      </c>
      <c r="L9" s="1"/>
    </row>
    <row r="10" spans="2:13" x14ac:dyDescent="0.35">
      <c r="C10" t="s">
        <v>7</v>
      </c>
      <c r="D10" s="3">
        <f t="shared" si="0"/>
        <v>2E-3</v>
      </c>
      <c r="E10">
        <v>500</v>
      </c>
      <c r="F10" s="4">
        <f t="shared" si="1"/>
        <v>1</v>
      </c>
      <c r="H10" t="s">
        <v>7</v>
      </c>
      <c r="I10">
        <v>1000</v>
      </c>
      <c r="J10">
        <v>1</v>
      </c>
      <c r="K10" s="1">
        <v>2</v>
      </c>
      <c r="L10" s="1">
        <f t="shared" si="2"/>
        <v>2E-3</v>
      </c>
    </row>
    <row r="11" spans="2:13" x14ac:dyDescent="0.35">
      <c r="C11" t="s">
        <v>8</v>
      </c>
      <c r="D11" s="3">
        <f t="shared" si="0"/>
        <v>3.5000000000000001E-3</v>
      </c>
      <c r="E11">
        <v>0</v>
      </c>
      <c r="F11" s="4">
        <f t="shared" si="1"/>
        <v>0</v>
      </c>
      <c r="H11" t="s">
        <v>8</v>
      </c>
      <c r="I11">
        <v>1000</v>
      </c>
      <c r="J11">
        <v>1</v>
      </c>
      <c r="K11" s="1">
        <v>3.5</v>
      </c>
      <c r="L11" s="1">
        <f t="shared" si="2"/>
        <v>3.5000000000000001E-3</v>
      </c>
    </row>
    <row r="12" spans="2:13" x14ac:dyDescent="0.35">
      <c r="C12" t="s">
        <v>25</v>
      </c>
      <c r="D12" s="3"/>
      <c r="E12">
        <v>8</v>
      </c>
      <c r="F12" s="8">
        <v>0.5</v>
      </c>
      <c r="L12" s="1"/>
      <c r="M12" t="s">
        <v>26</v>
      </c>
    </row>
    <row r="13" spans="2:13" x14ac:dyDescent="0.35">
      <c r="C13" t="s">
        <v>9</v>
      </c>
      <c r="D13" s="3">
        <f t="shared" si="0"/>
        <v>4</v>
      </c>
      <c r="E13">
        <v>0</v>
      </c>
      <c r="F13" s="4">
        <f t="shared" si="1"/>
        <v>0</v>
      </c>
      <c r="H13" t="s">
        <v>9</v>
      </c>
      <c r="I13">
        <v>250</v>
      </c>
      <c r="J13">
        <v>250</v>
      </c>
      <c r="K13" s="1">
        <v>4</v>
      </c>
      <c r="L13" s="1">
        <f t="shared" si="2"/>
        <v>4</v>
      </c>
      <c r="M13" t="s">
        <v>21</v>
      </c>
    </row>
    <row r="14" spans="2:13" x14ac:dyDescent="0.35">
      <c r="C14" t="s">
        <v>10</v>
      </c>
      <c r="D14" s="3">
        <f t="shared" si="0"/>
        <v>7.8571428571428568</v>
      </c>
      <c r="E14">
        <v>0</v>
      </c>
      <c r="F14" s="4">
        <f t="shared" si="1"/>
        <v>0</v>
      </c>
      <c r="H14" t="s">
        <v>10</v>
      </c>
      <c r="I14">
        <v>7</v>
      </c>
      <c r="J14">
        <v>1</v>
      </c>
      <c r="K14" s="1">
        <v>55</v>
      </c>
      <c r="L14" s="1">
        <f t="shared" si="2"/>
        <v>7.8571428571428568</v>
      </c>
    </row>
    <row r="15" spans="2:13" x14ac:dyDescent="0.35">
      <c r="C15" t="s">
        <v>11</v>
      </c>
      <c r="D15" s="3">
        <f t="shared" si="0"/>
        <v>3.5</v>
      </c>
      <c r="E15">
        <v>0</v>
      </c>
      <c r="F15" s="4">
        <f t="shared" si="1"/>
        <v>0</v>
      </c>
      <c r="H15" t="s">
        <v>11</v>
      </c>
      <c r="I15">
        <v>50</v>
      </c>
      <c r="J15">
        <v>50</v>
      </c>
      <c r="K15" s="1">
        <v>3.5</v>
      </c>
      <c r="L15" s="1">
        <f t="shared" si="2"/>
        <v>3.5</v>
      </c>
    </row>
    <row r="16" spans="2:13" x14ac:dyDescent="0.35">
      <c r="C16" t="s">
        <v>12</v>
      </c>
      <c r="D16" s="3">
        <f t="shared" si="0"/>
        <v>12</v>
      </c>
      <c r="E16">
        <v>0</v>
      </c>
      <c r="F16" s="4">
        <f t="shared" si="1"/>
        <v>0</v>
      </c>
      <c r="H16" t="s">
        <v>12</v>
      </c>
      <c r="I16">
        <v>1000</v>
      </c>
      <c r="J16">
        <v>1000</v>
      </c>
      <c r="K16" s="1">
        <v>12</v>
      </c>
      <c r="L16" s="1">
        <f t="shared" si="2"/>
        <v>12</v>
      </c>
    </row>
    <row r="17" spans="3:12" x14ac:dyDescent="0.35">
      <c r="D17" s="3"/>
      <c r="F17" s="4"/>
      <c r="H17" t="s">
        <v>14</v>
      </c>
      <c r="I17">
        <v>1</v>
      </c>
      <c r="J17">
        <v>1</v>
      </c>
      <c r="K17" s="1">
        <v>5</v>
      </c>
      <c r="L17" s="1">
        <f t="shared" si="2"/>
        <v>5</v>
      </c>
    </row>
    <row r="18" spans="3:12" x14ac:dyDescent="0.35">
      <c r="C18" t="s">
        <v>14</v>
      </c>
      <c r="D18" s="3">
        <f>VLOOKUP(C18,LOOKUP,5,FALSE)</f>
        <v>5</v>
      </c>
      <c r="E18">
        <v>0</v>
      </c>
      <c r="F18" s="4">
        <f t="shared" si="1"/>
        <v>0</v>
      </c>
      <c r="L18" s="1"/>
    </row>
    <row r="19" spans="3:12" x14ac:dyDescent="0.35">
      <c r="D19" s="3"/>
      <c r="F19" s="4"/>
      <c r="H19" t="s">
        <v>13</v>
      </c>
      <c r="I19">
        <v>1</v>
      </c>
      <c r="J19">
        <v>1</v>
      </c>
      <c r="K19" s="1">
        <v>25</v>
      </c>
      <c r="L19" s="1">
        <f t="shared" si="2"/>
        <v>25</v>
      </c>
    </row>
    <row r="20" spans="3:12" x14ac:dyDescent="0.35">
      <c r="C20" t="s">
        <v>13</v>
      </c>
      <c r="D20" s="3">
        <f>VLOOKUP(C20,LOOKUP,5,FALSE)</f>
        <v>25</v>
      </c>
      <c r="E20">
        <v>2</v>
      </c>
      <c r="F20" s="4">
        <f t="shared" si="1"/>
        <v>50</v>
      </c>
      <c r="L20" s="1"/>
    </row>
    <row r="21" spans="3:12" x14ac:dyDescent="0.35">
      <c r="D21" s="3"/>
      <c r="F21" s="4"/>
      <c r="L21" s="1"/>
    </row>
    <row r="22" spans="3:12" ht="15" thickBot="1" x14ac:dyDescent="0.4">
      <c r="F22" s="6">
        <f>SUM(F3:F21)</f>
        <v>62.725000000000001</v>
      </c>
    </row>
    <row r="23" spans="3:12" ht="15" thickBot="1" x14ac:dyDescent="0.4">
      <c r="C23" t="s">
        <v>18</v>
      </c>
      <c r="E23" s="5">
        <v>0.1</v>
      </c>
      <c r="F23" s="7">
        <f>F22+(F22*E23)</f>
        <v>68.997500000000002</v>
      </c>
    </row>
    <row r="24" spans="3:12" x14ac:dyDescent="0.35">
      <c r="D24" s="3"/>
      <c r="L24" s="1"/>
    </row>
    <row r="25" spans="3:12" x14ac:dyDescent="0.35">
      <c r="C25" s="2" t="s">
        <v>19</v>
      </c>
      <c r="D25" s="3"/>
      <c r="H25" t="s">
        <v>15</v>
      </c>
      <c r="I25">
        <v>1</v>
      </c>
      <c r="J25">
        <v>1</v>
      </c>
      <c r="K25" s="1">
        <v>10</v>
      </c>
      <c r="L25" s="1">
        <f t="shared" si="2"/>
        <v>10</v>
      </c>
    </row>
    <row r="26" spans="3:12" x14ac:dyDescent="0.35">
      <c r="C26" t="s">
        <v>15</v>
      </c>
      <c r="D26" s="3">
        <f>VLOOKUP(C26,LOOKUP,5,FALSE)</f>
        <v>10</v>
      </c>
      <c r="E26">
        <v>0</v>
      </c>
      <c r="F26" s="4">
        <f t="shared" si="1"/>
        <v>0</v>
      </c>
      <c r="L26" s="1"/>
    </row>
    <row r="27" spans="3:12" x14ac:dyDescent="0.35">
      <c r="C27" t="s">
        <v>16</v>
      </c>
      <c r="D27" s="3">
        <f>VLOOKUP(C27,LOOKUP,5,FALSE)</f>
        <v>10</v>
      </c>
      <c r="E27">
        <v>0</v>
      </c>
      <c r="F27" s="4">
        <f t="shared" si="1"/>
        <v>0</v>
      </c>
      <c r="H27" t="s">
        <v>16</v>
      </c>
      <c r="I27">
        <v>1</v>
      </c>
      <c r="J27">
        <v>1</v>
      </c>
      <c r="K27" s="1">
        <v>10</v>
      </c>
      <c r="L27" s="1">
        <f t="shared" si="2"/>
        <v>10</v>
      </c>
    </row>
    <row r="28" spans="3:12" ht="15" thickBot="1" x14ac:dyDescent="0.4"/>
    <row r="29" spans="3:12" ht="15" thickBot="1" x14ac:dyDescent="0.4">
      <c r="F29" s="7">
        <f>SUM(F26:F28)</f>
        <v>0</v>
      </c>
      <c r="H29" t="s">
        <v>20</v>
      </c>
    </row>
    <row r="31" spans="3:12" x14ac:dyDescent="0.35">
      <c r="F31" s="1">
        <f>F23+F29</f>
        <v>68.997500000000002</v>
      </c>
    </row>
  </sheetData>
  <mergeCells count="1">
    <mergeCell ref="H2:L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N34"/>
  <sheetViews>
    <sheetView showGridLines="0" workbookViewId="0">
      <selection activeCell="K9" sqref="K9"/>
    </sheetView>
  </sheetViews>
  <sheetFormatPr defaultRowHeight="14.5" x14ac:dyDescent="0.35"/>
  <cols>
    <col min="1" max="1" width="11.7265625" bestFit="1" customWidth="1"/>
    <col min="2" max="2" width="20.26953125" bestFit="1" customWidth="1"/>
    <col min="3" max="3" width="9.54296875" style="1" hidden="1" customWidth="1"/>
    <col min="4" max="4" width="10" bestFit="1" customWidth="1"/>
    <col min="5" max="6" width="11" customWidth="1"/>
    <col min="7" max="7" width="2.453125" customWidth="1"/>
    <col min="8" max="8" width="17.7265625" bestFit="1" customWidth="1"/>
    <col min="9" max="9" width="5" bestFit="1" customWidth="1"/>
    <col min="10" max="10" width="6.1796875" customWidth="1"/>
    <col min="11" max="11" width="6.54296875" style="1" bestFit="1" customWidth="1"/>
    <col min="12" max="12" width="11.453125" customWidth="1"/>
    <col min="13" max="13" width="14" customWidth="1"/>
    <col min="14" max="14" width="16.453125" bestFit="1" customWidth="1"/>
    <col min="15" max="18" width="6.26953125" customWidth="1"/>
  </cols>
  <sheetData>
    <row r="1" spans="1:12" ht="18.5" x14ac:dyDescent="0.45">
      <c r="A1" s="69" t="s">
        <v>17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s="45" customFormat="1" ht="7.9" customHeight="1" x14ac:dyDescent="0.3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5" thickBot="1" x14ac:dyDescent="0.4">
      <c r="A3" s="44"/>
      <c r="B3" s="44"/>
      <c r="C3" s="44"/>
      <c r="D3" s="44"/>
      <c r="E3" s="44"/>
      <c r="F3" s="44"/>
      <c r="G3" s="44"/>
      <c r="H3" s="63" t="s">
        <v>46</v>
      </c>
      <c r="I3" s="64"/>
      <c r="J3" s="64"/>
      <c r="K3" s="64"/>
      <c r="L3" s="65"/>
    </row>
    <row r="4" spans="1:12" ht="29.5" thickBot="1" x14ac:dyDescent="0.4">
      <c r="D4" s="46" t="s">
        <v>59</v>
      </c>
      <c r="E4" s="43" t="s">
        <v>57</v>
      </c>
      <c r="F4" s="42" t="s">
        <v>58</v>
      </c>
      <c r="H4" s="34" t="s">
        <v>49</v>
      </c>
      <c r="I4" s="35" t="s">
        <v>50</v>
      </c>
      <c r="J4" s="35" t="s">
        <v>51</v>
      </c>
      <c r="K4" s="35" t="s">
        <v>52</v>
      </c>
      <c r="L4" s="36" t="s">
        <v>53</v>
      </c>
    </row>
    <row r="5" spans="1:12" x14ac:dyDescent="0.35">
      <c r="A5" t="s">
        <v>63</v>
      </c>
      <c r="B5" t="s">
        <v>1</v>
      </c>
      <c r="C5" s="3">
        <f t="shared" ref="C5:C17" si="0">VLOOKUP(B5,LOOKUP,5,FALSE)</f>
        <v>4.5</v>
      </c>
      <c r="D5" s="56">
        <v>1</v>
      </c>
      <c r="E5" s="48">
        <f>C5*D5</f>
        <v>4.5</v>
      </c>
      <c r="F5" s="4">
        <f>ROUNDUP(E5,0.5)</f>
        <v>5</v>
      </c>
      <c r="G5" s="1"/>
      <c r="H5" s="27" t="s">
        <v>1</v>
      </c>
      <c r="I5" s="28">
        <v>2</v>
      </c>
      <c r="J5" s="28">
        <v>2</v>
      </c>
      <c r="K5" s="58">
        <v>4.5</v>
      </c>
      <c r="L5" s="54">
        <f>K5/(I5/J5)</f>
        <v>4.5</v>
      </c>
    </row>
    <row r="6" spans="1:12" x14ac:dyDescent="0.35">
      <c r="B6" t="s">
        <v>2</v>
      </c>
      <c r="C6" s="3">
        <f t="shared" si="0"/>
        <v>0.5</v>
      </c>
      <c r="D6" s="56">
        <v>12</v>
      </c>
      <c r="E6" s="48">
        <f>C6*D6</f>
        <v>6</v>
      </c>
      <c r="F6" s="4">
        <f t="shared" ref="F6:F23" si="1">ROUNDUP(E6,0.5)</f>
        <v>6</v>
      </c>
      <c r="G6" s="1"/>
      <c r="H6" s="27" t="s">
        <v>2</v>
      </c>
      <c r="I6" s="28">
        <v>12</v>
      </c>
      <c r="J6" s="28">
        <v>1</v>
      </c>
      <c r="K6" s="58">
        <v>6</v>
      </c>
      <c r="L6" s="54">
        <f>K6/(I6/J6)</f>
        <v>0.5</v>
      </c>
    </row>
    <row r="7" spans="1:12" x14ac:dyDescent="0.35">
      <c r="B7" t="s">
        <v>3</v>
      </c>
      <c r="C7" s="3">
        <f t="shared" si="0"/>
        <v>2.5</v>
      </c>
      <c r="D7" s="56">
        <v>0</v>
      </c>
      <c r="E7" s="48">
        <f t="shared" ref="E7:E28" si="2">C7*D7</f>
        <v>0</v>
      </c>
      <c r="F7" s="4">
        <f t="shared" si="1"/>
        <v>0</v>
      </c>
      <c r="G7" s="1"/>
      <c r="H7" s="27" t="s">
        <v>3</v>
      </c>
      <c r="I7" s="28">
        <v>1</v>
      </c>
      <c r="J7" s="28">
        <v>1</v>
      </c>
      <c r="K7" s="58">
        <v>2.5</v>
      </c>
      <c r="L7" s="54">
        <f t="shared" ref="L7:L32" si="3">K7/(I7/J7)</f>
        <v>2.5</v>
      </c>
    </row>
    <row r="8" spans="1:12" x14ac:dyDescent="0.35">
      <c r="B8" t="s">
        <v>4</v>
      </c>
      <c r="C8" s="3">
        <f t="shared" si="0"/>
        <v>2.2999999999999998</v>
      </c>
      <c r="D8" s="56">
        <v>2</v>
      </c>
      <c r="E8" s="48">
        <f t="shared" si="2"/>
        <v>4.5999999999999996</v>
      </c>
      <c r="F8" s="4">
        <f t="shared" si="1"/>
        <v>5</v>
      </c>
      <c r="G8" s="1"/>
      <c r="H8" s="27" t="s">
        <v>4</v>
      </c>
      <c r="I8" s="28">
        <v>1</v>
      </c>
      <c r="J8" s="28">
        <v>1</v>
      </c>
      <c r="K8" s="58">
        <v>2.2999999999999998</v>
      </c>
      <c r="L8" s="54">
        <f t="shared" si="3"/>
        <v>2.2999999999999998</v>
      </c>
    </row>
    <row r="9" spans="1:12" x14ac:dyDescent="0.35">
      <c r="B9" t="s">
        <v>5</v>
      </c>
      <c r="C9" s="3">
        <f t="shared" si="0"/>
        <v>1E-3</v>
      </c>
      <c r="D9" s="56">
        <v>300</v>
      </c>
      <c r="E9" s="48">
        <f t="shared" si="2"/>
        <v>0.3</v>
      </c>
      <c r="F9" s="4">
        <f t="shared" si="1"/>
        <v>1</v>
      </c>
      <c r="G9" s="1"/>
      <c r="H9" s="27" t="s">
        <v>5</v>
      </c>
      <c r="I9" s="28">
        <v>2000</v>
      </c>
      <c r="J9" s="28">
        <v>1</v>
      </c>
      <c r="K9" s="58">
        <v>2</v>
      </c>
      <c r="L9" s="54">
        <f t="shared" si="3"/>
        <v>1E-3</v>
      </c>
    </row>
    <row r="10" spans="1:12" x14ac:dyDescent="0.35">
      <c r="B10" t="s">
        <v>6</v>
      </c>
      <c r="C10" s="3">
        <f t="shared" si="0"/>
        <v>1E-3</v>
      </c>
      <c r="D10" s="56">
        <v>300</v>
      </c>
      <c r="E10" s="48">
        <f t="shared" si="2"/>
        <v>0.3</v>
      </c>
      <c r="F10" s="4">
        <f t="shared" si="1"/>
        <v>1</v>
      </c>
      <c r="G10" s="1"/>
      <c r="H10" s="27" t="s">
        <v>6</v>
      </c>
      <c r="I10" s="28">
        <v>2000</v>
      </c>
      <c r="J10" s="28">
        <v>1</v>
      </c>
      <c r="K10" s="58">
        <v>2</v>
      </c>
      <c r="L10" s="54">
        <f t="shared" si="3"/>
        <v>1E-3</v>
      </c>
    </row>
    <row r="11" spans="1:12" x14ac:dyDescent="0.35">
      <c r="B11" t="s">
        <v>7</v>
      </c>
      <c r="C11" s="3">
        <f t="shared" si="0"/>
        <v>2</v>
      </c>
      <c r="D11" s="56">
        <v>1</v>
      </c>
      <c r="E11" s="48">
        <f t="shared" si="2"/>
        <v>2</v>
      </c>
      <c r="F11" s="4">
        <f t="shared" si="1"/>
        <v>2</v>
      </c>
      <c r="G11" s="1"/>
      <c r="H11" s="27" t="s">
        <v>7</v>
      </c>
      <c r="I11" s="28">
        <v>1</v>
      </c>
      <c r="J11" s="28">
        <v>1</v>
      </c>
      <c r="K11" s="58">
        <v>2</v>
      </c>
      <c r="L11" s="54">
        <f t="shared" si="3"/>
        <v>2</v>
      </c>
    </row>
    <row r="12" spans="1:12" x14ac:dyDescent="0.35">
      <c r="B12" t="s">
        <v>8</v>
      </c>
      <c r="C12" s="3">
        <f t="shared" si="0"/>
        <v>3.5</v>
      </c>
      <c r="D12" s="56">
        <v>0</v>
      </c>
      <c r="E12" s="48">
        <f t="shared" si="2"/>
        <v>0</v>
      </c>
      <c r="F12" s="4">
        <f t="shared" si="1"/>
        <v>0</v>
      </c>
      <c r="G12" s="1"/>
      <c r="H12" s="27" t="s">
        <v>8</v>
      </c>
      <c r="I12" s="28">
        <v>1</v>
      </c>
      <c r="J12" s="28">
        <v>1</v>
      </c>
      <c r="K12" s="58">
        <v>3.5</v>
      </c>
      <c r="L12" s="54">
        <f t="shared" si="3"/>
        <v>3.5</v>
      </c>
    </row>
    <row r="13" spans="1:12" x14ac:dyDescent="0.35">
      <c r="B13" t="s">
        <v>9</v>
      </c>
      <c r="C13" s="3">
        <f t="shared" si="0"/>
        <v>5</v>
      </c>
      <c r="D13" s="56">
        <v>1</v>
      </c>
      <c r="E13" s="48">
        <f t="shared" si="2"/>
        <v>5</v>
      </c>
      <c r="F13" s="4">
        <f t="shared" si="1"/>
        <v>5</v>
      </c>
      <c r="G13" s="1"/>
      <c r="H13" s="27" t="s">
        <v>9</v>
      </c>
      <c r="I13" s="28">
        <v>1</v>
      </c>
      <c r="J13" s="28">
        <v>1</v>
      </c>
      <c r="K13" s="58">
        <v>5</v>
      </c>
      <c r="L13" s="54">
        <f t="shared" si="3"/>
        <v>5</v>
      </c>
    </row>
    <row r="14" spans="1:12" x14ac:dyDescent="0.35">
      <c r="B14" t="s">
        <v>10</v>
      </c>
      <c r="C14" s="3">
        <f t="shared" si="0"/>
        <v>7.8571428571428568</v>
      </c>
      <c r="D14" s="56">
        <v>3.5</v>
      </c>
      <c r="E14" s="48">
        <f t="shared" si="2"/>
        <v>27.5</v>
      </c>
      <c r="F14" s="4">
        <f t="shared" si="1"/>
        <v>28</v>
      </c>
      <c r="G14" s="1"/>
      <c r="H14" s="27" t="s">
        <v>10</v>
      </c>
      <c r="I14" s="28">
        <v>7</v>
      </c>
      <c r="J14" s="28">
        <v>1</v>
      </c>
      <c r="K14" s="58">
        <v>55</v>
      </c>
      <c r="L14" s="54">
        <f t="shared" si="3"/>
        <v>7.8571428571428568</v>
      </c>
    </row>
    <row r="15" spans="1:12" x14ac:dyDescent="0.35">
      <c r="B15" t="s">
        <v>47</v>
      </c>
      <c r="C15" s="3"/>
      <c r="D15" s="61"/>
      <c r="E15" s="48">
        <f>L25</f>
        <v>42</v>
      </c>
      <c r="F15" s="4">
        <f t="shared" si="1"/>
        <v>42</v>
      </c>
      <c r="G15" s="1"/>
      <c r="H15" s="27" t="s">
        <v>11</v>
      </c>
      <c r="I15" s="28">
        <v>50</v>
      </c>
      <c r="J15" s="28">
        <v>50</v>
      </c>
      <c r="K15" s="58">
        <v>3.5</v>
      </c>
      <c r="L15" s="54">
        <f t="shared" si="3"/>
        <v>3.5</v>
      </c>
    </row>
    <row r="16" spans="1:12" x14ac:dyDescent="0.35">
      <c r="B16" t="s">
        <v>11</v>
      </c>
      <c r="C16" s="3">
        <f t="shared" si="0"/>
        <v>3.5</v>
      </c>
      <c r="D16" s="56">
        <v>0</v>
      </c>
      <c r="E16" s="48">
        <f t="shared" si="2"/>
        <v>0</v>
      </c>
      <c r="F16" s="4">
        <f t="shared" si="1"/>
        <v>0</v>
      </c>
      <c r="G16" s="1"/>
      <c r="H16" s="27" t="s">
        <v>12</v>
      </c>
      <c r="I16" s="28">
        <v>1</v>
      </c>
      <c r="J16" s="28">
        <v>1</v>
      </c>
      <c r="K16" s="58">
        <v>12</v>
      </c>
      <c r="L16" s="54">
        <f t="shared" si="3"/>
        <v>12</v>
      </c>
    </row>
    <row r="17" spans="2:14" ht="15" thickBot="1" x14ac:dyDescent="0.4">
      <c r="B17" t="s">
        <v>12</v>
      </c>
      <c r="C17" s="3">
        <f t="shared" si="0"/>
        <v>12</v>
      </c>
      <c r="D17" s="56">
        <v>0</v>
      </c>
      <c r="E17" s="48">
        <f t="shared" si="2"/>
        <v>0</v>
      </c>
      <c r="F17" s="4">
        <f t="shared" si="1"/>
        <v>0</v>
      </c>
      <c r="G17" s="1"/>
      <c r="H17" s="17" t="s">
        <v>14</v>
      </c>
      <c r="I17" s="18">
        <v>1</v>
      </c>
      <c r="J17" s="18">
        <v>1</v>
      </c>
      <c r="K17" s="59">
        <v>5</v>
      </c>
      <c r="L17" s="55">
        <f t="shared" si="3"/>
        <v>5</v>
      </c>
    </row>
    <row r="18" spans="2:14" ht="15" thickBot="1" x14ac:dyDescent="0.4">
      <c r="C18" s="3"/>
      <c r="D18" t="s">
        <v>61</v>
      </c>
      <c r="E18" s="49">
        <f>SUM(E5:E17)</f>
        <v>92.2</v>
      </c>
      <c r="F18" s="47">
        <f t="shared" si="1"/>
        <v>93</v>
      </c>
      <c r="G18" s="1"/>
      <c r="H18" s="17" t="s">
        <v>60</v>
      </c>
      <c r="I18" s="18">
        <v>1</v>
      </c>
      <c r="J18" s="18">
        <v>1</v>
      </c>
      <c r="K18" s="60">
        <v>2.5</v>
      </c>
      <c r="L18" s="55">
        <f t="shared" si="3"/>
        <v>2.5</v>
      </c>
    </row>
    <row r="19" spans="2:14" x14ac:dyDescent="0.35">
      <c r="B19" t="s">
        <v>14</v>
      </c>
      <c r="C19" s="3">
        <f>VLOOKUP(B19,LOOKUP,5,FALSE)</f>
        <v>5</v>
      </c>
      <c r="D19" s="56">
        <v>1</v>
      </c>
      <c r="E19" s="48">
        <f t="shared" si="2"/>
        <v>5</v>
      </c>
      <c r="F19" s="4">
        <f t="shared" si="1"/>
        <v>5</v>
      </c>
      <c r="G19" s="1"/>
    </row>
    <row r="20" spans="2:14" x14ac:dyDescent="0.35">
      <c r="B20" t="s">
        <v>60</v>
      </c>
      <c r="C20" s="3">
        <f>VLOOKUP(B20,LOOKUP,5,FALSE)</f>
        <v>2.5</v>
      </c>
      <c r="D20" s="56">
        <v>1</v>
      </c>
      <c r="E20" s="48">
        <f t="shared" si="2"/>
        <v>2.5</v>
      </c>
      <c r="F20" s="4">
        <f t="shared" si="1"/>
        <v>3</v>
      </c>
      <c r="G20" s="1"/>
    </row>
    <row r="21" spans="2:14" x14ac:dyDescent="0.35">
      <c r="B21" t="s">
        <v>13</v>
      </c>
      <c r="C21" s="3">
        <v>25</v>
      </c>
      <c r="D21" s="56">
        <v>10</v>
      </c>
      <c r="E21" s="48">
        <f t="shared" si="2"/>
        <v>250</v>
      </c>
      <c r="F21" s="4">
        <f t="shared" si="1"/>
        <v>250</v>
      </c>
      <c r="G21" s="1"/>
      <c r="H21" s="66" t="s">
        <v>47</v>
      </c>
      <c r="I21" s="67"/>
      <c r="J21" s="67"/>
      <c r="K21" s="67"/>
      <c r="L21" s="68"/>
    </row>
    <row r="22" spans="2:14" ht="29" x14ac:dyDescent="0.35">
      <c r="C22"/>
      <c r="E22" s="50"/>
      <c r="H22" s="34" t="s">
        <v>49</v>
      </c>
      <c r="I22" s="35" t="s">
        <v>50</v>
      </c>
      <c r="J22" s="35" t="s">
        <v>51</v>
      </c>
      <c r="K22" s="35" t="s">
        <v>52</v>
      </c>
      <c r="L22" s="36" t="s">
        <v>53</v>
      </c>
    </row>
    <row r="23" spans="2:14" ht="15" thickBot="1" x14ac:dyDescent="0.4">
      <c r="B23" t="s">
        <v>56</v>
      </c>
      <c r="E23" s="51">
        <f>SUM(E18:E22)</f>
        <v>349.7</v>
      </c>
      <c r="F23" s="6">
        <f t="shared" si="1"/>
        <v>350</v>
      </c>
      <c r="H23" s="27" t="s">
        <v>48</v>
      </c>
      <c r="I23" s="28">
        <v>1</v>
      </c>
      <c r="J23" s="57">
        <v>4</v>
      </c>
      <c r="K23" s="29">
        <v>3</v>
      </c>
      <c r="L23" s="54">
        <f>IFERROR(K23/(I23/J23),)</f>
        <v>12</v>
      </c>
    </row>
    <row r="24" spans="2:14" ht="15" thickBot="1" x14ac:dyDescent="0.4">
      <c r="B24" t="s">
        <v>18</v>
      </c>
      <c r="D24" s="5">
        <v>0.15</v>
      </c>
      <c r="E24" s="52">
        <f>E23+(E23*D24)</f>
        <v>402.15499999999997</v>
      </c>
      <c r="F24" s="41">
        <f>ROUNDUP(E24,0.5)</f>
        <v>403</v>
      </c>
      <c r="H24" s="27" t="s">
        <v>9</v>
      </c>
      <c r="I24" s="28">
        <v>1</v>
      </c>
      <c r="J24" s="57">
        <v>6</v>
      </c>
      <c r="K24" s="29">
        <v>5</v>
      </c>
      <c r="L24" s="54">
        <f>IFERROR(K24/(I24/J24),)</f>
        <v>30</v>
      </c>
      <c r="M24" s="62">
        <f>J24*375</f>
        <v>2250</v>
      </c>
      <c r="N24" s="62" t="s">
        <v>62</v>
      </c>
    </row>
    <row r="25" spans="2:14" ht="15" thickBot="1" x14ac:dyDescent="0.4">
      <c r="C25" s="3"/>
      <c r="E25" s="50"/>
      <c r="H25" s="37" t="s">
        <v>54</v>
      </c>
      <c r="I25" s="38"/>
      <c r="J25" s="38"/>
      <c r="K25" s="39"/>
      <c r="L25" s="40">
        <f>SUM(L23:L24)</f>
        <v>42</v>
      </c>
    </row>
    <row r="26" spans="2:14" x14ac:dyDescent="0.35">
      <c r="B26" s="2" t="s">
        <v>19</v>
      </c>
      <c r="C26" s="3"/>
      <c r="E26" s="50"/>
      <c r="K26"/>
    </row>
    <row r="27" spans="2:14" x14ac:dyDescent="0.35">
      <c r="B27" t="s">
        <v>15</v>
      </c>
      <c r="C27" s="3">
        <f>VLOOKUP(B27,LOOKUP,5,FALSE)</f>
        <v>10</v>
      </c>
      <c r="D27">
        <v>0</v>
      </c>
      <c r="E27" s="48">
        <f t="shared" si="2"/>
        <v>0</v>
      </c>
      <c r="F27" s="4">
        <f t="shared" ref="F27:F28" si="4">ROUNDUP(E27,0.5)</f>
        <v>0</v>
      </c>
    </row>
    <row r="28" spans="2:14" x14ac:dyDescent="0.35">
      <c r="B28" t="s">
        <v>16</v>
      </c>
      <c r="C28" s="3">
        <f>VLOOKUP(B28,LOOKUP,5,FALSE)</f>
        <v>10</v>
      </c>
      <c r="D28">
        <v>0</v>
      </c>
      <c r="E28" s="48">
        <f t="shared" si="2"/>
        <v>0</v>
      </c>
      <c r="F28" s="4">
        <f t="shared" si="4"/>
        <v>0</v>
      </c>
      <c r="H28" s="30" t="s">
        <v>13</v>
      </c>
      <c r="I28" s="31">
        <v>1</v>
      </c>
      <c r="J28" s="31">
        <v>1</v>
      </c>
      <c r="K28" s="32">
        <v>30</v>
      </c>
      <c r="L28" s="33">
        <f>K28/(I28/J28)</f>
        <v>30</v>
      </c>
    </row>
    <row r="29" spans="2:14" ht="15" thickBot="1" x14ac:dyDescent="0.4">
      <c r="E29" s="50"/>
      <c r="L29" s="1"/>
    </row>
    <row r="30" spans="2:14" ht="15" thickBot="1" x14ac:dyDescent="0.4">
      <c r="E30" s="52">
        <f>SUM(E27:E29)</f>
        <v>0</v>
      </c>
      <c r="F30" s="7">
        <f t="shared" ref="F30" si="5">ROUNDUP(E30,0.5)</f>
        <v>0</v>
      </c>
      <c r="H30" s="30" t="s">
        <v>15</v>
      </c>
      <c r="I30" s="31">
        <v>1</v>
      </c>
      <c r="J30" s="31">
        <v>1</v>
      </c>
      <c r="K30" s="32">
        <v>10</v>
      </c>
      <c r="L30" s="33">
        <f t="shared" si="3"/>
        <v>10</v>
      </c>
    </row>
    <row r="31" spans="2:14" ht="15" thickBot="1" x14ac:dyDescent="0.4">
      <c r="E31" s="50"/>
      <c r="L31" s="1"/>
    </row>
    <row r="32" spans="2:14" ht="15" thickBot="1" x14ac:dyDescent="0.4">
      <c r="B32" t="s">
        <v>55</v>
      </c>
      <c r="E32" s="53">
        <f>E24+E30</f>
        <v>402.15499999999997</v>
      </c>
      <c r="F32" s="41">
        <f t="shared" ref="F32" si="6">ROUNDUP(E32,0.5)</f>
        <v>403</v>
      </c>
      <c r="H32" s="30" t="s">
        <v>16</v>
      </c>
      <c r="I32" s="31">
        <v>1</v>
      </c>
      <c r="J32" s="31">
        <v>1</v>
      </c>
      <c r="K32" s="32">
        <v>10</v>
      </c>
      <c r="L32" s="33">
        <f t="shared" si="3"/>
        <v>10</v>
      </c>
    </row>
    <row r="34" spans="8:8" x14ac:dyDescent="0.35">
      <c r="H34" t="s">
        <v>20</v>
      </c>
    </row>
  </sheetData>
  <sheetProtection sheet="1" objects="1" scenarios="1" selectLockedCells="1"/>
  <mergeCells count="3">
    <mergeCell ref="A1:L1"/>
    <mergeCell ref="H3:L3"/>
    <mergeCell ref="H21:L2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MASTER</vt:lpstr>
      <vt:lpstr>QUOTE</vt:lpstr>
      <vt:lpstr>MUD CAKE</vt:lpstr>
      <vt:lpstr>PLAIN</vt:lpstr>
      <vt:lpstr>Tony Law 12inch</vt:lpstr>
      <vt:lpstr>'MUD CAKE'!LOOKUP</vt:lpstr>
      <vt:lpstr>PLAIN!LOOKUP</vt:lpstr>
      <vt:lpstr>'Tony Law 12inch'!LOOKUP</vt:lpstr>
      <vt:lpstr>LOOKUP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Dell-Mark</dc:creator>
  <cp:lastModifiedBy>Kristina Moretti</cp:lastModifiedBy>
  <cp:lastPrinted>2015-12-30T22:55:19Z</cp:lastPrinted>
  <dcterms:created xsi:type="dcterms:W3CDTF">2013-08-01T10:21:06Z</dcterms:created>
  <dcterms:modified xsi:type="dcterms:W3CDTF">2018-08-09T10:00:02Z</dcterms:modified>
</cp:coreProperties>
</file>